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emanja PC\Desktop\Filijala Beograd 2023\Finansijski plan za 2023. godinu\I REBALANS BUDŽETA\"/>
    </mc:Choice>
  </mc:AlternateContent>
  <bookViews>
    <workbookView xWindow="0" yWindow="0" windowWidth="28800" windowHeight="1218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G4" i="1" l="1"/>
  <c r="D119" i="1"/>
  <c r="D115" i="1"/>
  <c r="C11" i="1" l="1"/>
  <c r="C10" i="1"/>
  <c r="C9" i="1"/>
  <c r="C8" i="1"/>
  <c r="C7" i="1"/>
  <c r="C6" i="1"/>
  <c r="E114" i="1" l="1"/>
  <c r="G114" i="1"/>
  <c r="C50" i="1" l="1"/>
  <c r="C154" i="1" l="1"/>
  <c r="C153" i="1"/>
  <c r="C152" i="1"/>
  <c r="C151" i="1"/>
  <c r="C150" i="1"/>
  <c r="C149" i="1"/>
  <c r="C148" i="1"/>
  <c r="C147" i="1"/>
  <c r="C145" i="1"/>
  <c r="C144" i="1"/>
  <c r="C143" i="1"/>
  <c r="C142" i="1"/>
  <c r="C141" i="1"/>
  <c r="C140" i="1"/>
  <c r="C138" i="1"/>
  <c r="C137" i="1"/>
  <c r="C135" i="1"/>
  <c r="C133" i="1"/>
  <c r="C132" i="1"/>
  <c r="C131" i="1"/>
  <c r="C130" i="1"/>
  <c r="C129" i="1"/>
  <c r="C128" i="1"/>
  <c r="C127" i="1"/>
  <c r="C126" i="1"/>
  <c r="C122" i="1"/>
  <c r="C121" i="1"/>
  <c r="C120" i="1"/>
  <c r="C118" i="1"/>
  <c r="C117" i="1"/>
  <c r="C116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8" i="1"/>
  <c r="C97" i="1"/>
  <c r="C96" i="1"/>
  <c r="C95" i="1"/>
  <c r="C94" i="1"/>
  <c r="C93" i="1"/>
  <c r="C92" i="1"/>
  <c r="C91" i="1"/>
  <c r="C90" i="1"/>
  <c r="C89" i="1"/>
  <c r="C86" i="1"/>
  <c r="C85" i="1"/>
  <c r="C84" i="1"/>
  <c r="C82" i="1"/>
  <c r="C81" i="1"/>
  <c r="C80" i="1"/>
  <c r="C79" i="1"/>
  <c r="C78" i="1"/>
  <c r="C77" i="1"/>
  <c r="C76" i="1"/>
  <c r="C75" i="1"/>
  <c r="C72" i="1"/>
  <c r="C70" i="1"/>
  <c r="C69" i="1"/>
  <c r="C68" i="1"/>
  <c r="C66" i="1"/>
  <c r="C65" i="1"/>
  <c r="C64" i="1"/>
  <c r="C63" i="1"/>
  <c r="C61" i="1"/>
  <c r="C60" i="1"/>
  <c r="C59" i="1"/>
  <c r="C58" i="1"/>
  <c r="C57" i="1"/>
  <c r="C56" i="1"/>
  <c r="C55" i="1"/>
  <c r="C53" i="1"/>
  <c r="C52" i="1"/>
  <c r="C48" i="1"/>
  <c r="C46" i="1"/>
  <c r="C45" i="1"/>
  <c r="C42" i="1"/>
  <c r="C38" i="1"/>
  <c r="C37" i="1"/>
  <c r="C36" i="1"/>
  <c r="C146" i="1"/>
  <c r="C83" i="1"/>
  <c r="C73" i="1"/>
  <c r="C34" i="1"/>
  <c r="C47" i="1"/>
  <c r="C28" i="1"/>
  <c r="G168" i="1" l="1"/>
  <c r="C168" i="1"/>
  <c r="G164" i="1"/>
  <c r="G159" i="1"/>
  <c r="G157" i="1" s="1"/>
  <c r="D159" i="1"/>
  <c r="D157" i="1" s="1"/>
  <c r="D156" i="1" s="1"/>
  <c r="C164" i="1"/>
  <c r="G152" i="1"/>
  <c r="G146" i="1"/>
  <c r="G139" i="1"/>
  <c r="E139" i="1"/>
  <c r="C139" i="1"/>
  <c r="G134" i="1"/>
  <c r="E134" i="1"/>
  <c r="C134" i="1"/>
  <c r="G125" i="1"/>
  <c r="E125" i="1"/>
  <c r="C125" i="1"/>
  <c r="G119" i="1"/>
  <c r="E119" i="1"/>
  <c r="C119" i="1"/>
  <c r="G115" i="1"/>
  <c r="E115" i="1"/>
  <c r="C115" i="1"/>
  <c r="D114" i="1"/>
  <c r="C114" i="1" s="1"/>
  <c r="G99" i="1"/>
  <c r="E99" i="1"/>
  <c r="D99" i="1"/>
  <c r="D87" i="1" s="1"/>
  <c r="C99" i="1"/>
  <c r="G88" i="1"/>
  <c r="G87" i="1" s="1"/>
  <c r="C87" i="1" s="1"/>
  <c r="E88" i="1"/>
  <c r="C88" i="1"/>
  <c r="E87" i="1"/>
  <c r="G83" i="1"/>
  <c r="E83" i="1"/>
  <c r="G74" i="1"/>
  <c r="E74" i="1"/>
  <c r="D74" i="1"/>
  <c r="G71" i="1"/>
  <c r="C71" i="1"/>
  <c r="G67" i="1"/>
  <c r="E67" i="1"/>
  <c r="C67" i="1"/>
  <c r="G62" i="1"/>
  <c r="E62" i="1"/>
  <c r="D62" i="1"/>
  <c r="D49" i="1" s="1"/>
  <c r="G54" i="1"/>
  <c r="E54" i="1"/>
  <c r="C54" i="1"/>
  <c r="G51" i="1"/>
  <c r="E51" i="1"/>
  <c r="C51" i="1"/>
  <c r="E41" i="1"/>
  <c r="C41" i="1"/>
  <c r="G35" i="1"/>
  <c r="E35" i="1"/>
  <c r="C35" i="1"/>
  <c r="G31" i="1"/>
  <c r="E31" i="1"/>
  <c r="D27" i="1"/>
  <c r="D31" i="1" s="1"/>
  <c r="C27" i="1"/>
  <c r="E20" i="1"/>
  <c r="C20" i="1"/>
  <c r="D4" i="1"/>
  <c r="G5" i="1"/>
  <c r="C5" i="1"/>
  <c r="C74" i="1" l="1"/>
  <c r="D33" i="1"/>
  <c r="D172" i="1" s="1"/>
  <c r="E49" i="1"/>
  <c r="E33" i="1" s="1"/>
  <c r="E172" i="1" s="1"/>
  <c r="G49" i="1"/>
  <c r="G33" i="1" s="1"/>
  <c r="C4" i="1"/>
  <c r="C49" i="1" l="1"/>
  <c r="C33" i="1"/>
  <c r="G170" i="1"/>
  <c r="G156" i="1" s="1"/>
  <c r="C156" i="1" s="1"/>
  <c r="C170" i="1"/>
  <c r="G172" i="1" l="1"/>
  <c r="C31" i="1"/>
  <c r="C160" i="1"/>
  <c r="C159" i="1" s="1"/>
  <c r="C157" i="1" s="1"/>
  <c r="C62" i="1" l="1"/>
  <c r="C172" i="1" s="1"/>
</calcChain>
</file>

<file path=xl/comments1.xml><?xml version="1.0" encoding="utf-8"?>
<comments xmlns="http://schemas.openxmlformats.org/spreadsheetml/2006/main">
  <authors>
    <author>Windows User</author>
  </authors>
  <commentList>
    <comment ref="H50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<sst xmlns="http://schemas.openxmlformats.org/spreadsheetml/2006/main" count="177" uniqueCount="174">
  <si>
    <t>ПРИХОДИ</t>
  </si>
  <si>
    <t>Ек.класификација</t>
  </si>
  <si>
    <t>Опис</t>
  </si>
  <si>
    <t>Укупно</t>
  </si>
  <si>
    <t>Из Буџета</t>
  </si>
  <si>
    <t>Од ООСО</t>
  </si>
  <si>
    <t>Донација</t>
  </si>
  <si>
    <t>Сопствени приходи</t>
  </si>
  <si>
    <t>ДОБРОВОЉНИ ТРАНСФЕРИ ОД ФИЗИЧКИХ И ПРАВНИХ ЛИЦА</t>
  </si>
  <si>
    <t>МЕШОВИТИ И НЕОДРЕЂЕНИ ПРИХОДИ</t>
  </si>
  <si>
    <t>МЕМЕОРАНДУМСКЕ СТАВКЕ ЗА РЕФУНДАЦИЈУ РАСХОДА</t>
  </si>
  <si>
    <t>ТРАНСФЕРИ ИЗМЕЂУ БУЏЕТСКИХ КОРИСНИКА НА ИСТОМ НИВОУ</t>
  </si>
  <si>
    <t>ПРИХОДИ ИЗ БУЏЕТА</t>
  </si>
  <si>
    <t>ПРИМАЊА ОД ПРОДАЈЕ НЕФИНАНСИСКЕ ИМОВИНЕ</t>
  </si>
  <si>
    <t>ПРИМАЊА ОД ПРОДАЈЕ ПОКРЕТНЕ ИМОВИНЕ</t>
  </si>
  <si>
    <t>РАСХОДИ</t>
  </si>
  <si>
    <t>СТАЛНИ ТРОШКОВИ</t>
  </si>
  <si>
    <t>УСЛУГЕ КОМУНИКАЦИЈА</t>
  </si>
  <si>
    <t>ТРОШКОВИ ОСИГУРАЊА</t>
  </si>
  <si>
    <t>ОСТАЛИ ТРОШКОВИ</t>
  </si>
  <si>
    <t>ТРОШКОВИ ПУТОВАЊА</t>
  </si>
  <si>
    <t>УСЛУГЕ ПО УГОВОРУ</t>
  </si>
  <si>
    <t>ТЕКУЋЕ ПОПРАВКЕ И ОДРЖАВАЊЕ</t>
  </si>
  <si>
    <t>ИНВАЛИДИ</t>
  </si>
  <si>
    <t>ТРОШК. ПЛАТНОГ ПРОМЕТА</t>
  </si>
  <si>
    <t>ИСХРАНА И ОДРЖ.ХИГИЈ.</t>
  </si>
  <si>
    <t>АДМИНСТРАТИВНИ МАТЕР.</t>
  </si>
  <si>
    <t>МАТЕР.ЗА ПОСЕБ.НАМЕНЕ</t>
  </si>
  <si>
    <t xml:space="preserve">ТПО ЗГРАДЕ И ОБЈЕКАТА </t>
  </si>
  <si>
    <t>ТПО ОПРЕМА</t>
  </si>
  <si>
    <t>ЕНЕРГЕТСКЕ УСЛУГЕ</t>
  </si>
  <si>
    <t>КОМУНАЛНЕ УСЛУГЕ</t>
  </si>
  <si>
    <t>СПЕЦИЈАЛИЗ. УСЛУГЕ</t>
  </si>
  <si>
    <t>МАТЕРИЈАЛ</t>
  </si>
  <si>
    <t>МАТЕР. ЗА САОБРАЋАЈ</t>
  </si>
  <si>
    <t>МАШИНЕ И ОПРЕМА</t>
  </si>
  <si>
    <t>НАКНАДА ПО УГОВОРУ</t>
  </si>
  <si>
    <t>ОТПРЕМНИНА</t>
  </si>
  <si>
    <t>ЈУБИЛАРНЕ НАГРАДЕ</t>
  </si>
  <si>
    <t>ПАРТИЦИПАЦИЈА</t>
  </si>
  <si>
    <t xml:space="preserve">МЕМЕОРАНДУМСКЕ СТАВКЕ ЗА РЕФУНДАЦИЈУ РАСХОДА </t>
  </si>
  <si>
    <t>ТЕКУЋИ ПРИХОДИ</t>
  </si>
  <si>
    <t>КЛИН.ИСПИТ.ЛЕКОВА</t>
  </si>
  <si>
    <t>ЕДУКАТИВНИ СЕМИНАРИ</t>
  </si>
  <si>
    <t>СУДСКО ВЕШТАЧЕЊЕ</t>
  </si>
  <si>
    <t>ЗУ ЛИЦИМА ИЗ ИНОСТР.</t>
  </si>
  <si>
    <t>ПРИХ.ОД ПРОД. УСЛУГА</t>
  </si>
  <si>
    <t>УКУПНИ ПРИХОДИ И ПРИМАЊА)</t>
  </si>
  <si>
    <t>РАСХ.ЗА ЗАПОСЛЕНЕ</t>
  </si>
  <si>
    <t>ПЛАТЕ ЗА ЗАПОСЛЕНЕ</t>
  </si>
  <si>
    <t xml:space="preserve">ПЛАТЕ, ДОДАЦИ БРУТО  </t>
  </si>
  <si>
    <t>ДОПРИНОС ПИО</t>
  </si>
  <si>
    <t>ДОПРИНОС ЗА ЗДРАВ.</t>
  </si>
  <si>
    <t>СОЦИЈАЛ.БОЛОВАЊЕ</t>
  </si>
  <si>
    <t>НАКН.ТРОШ.ПРЕВОЗ</t>
  </si>
  <si>
    <t>ТЕКУЋИ РАСХОДИ</t>
  </si>
  <si>
    <t>ПРЕН.НЕУТР.СРЕД. Р.Г</t>
  </si>
  <si>
    <t xml:space="preserve">УКУПНИ РАСХОДИ И ИЗДАЦИ </t>
  </si>
  <si>
    <t>МЕДИЦИНСКА ОПРЕМА</t>
  </si>
  <si>
    <t xml:space="preserve">ЗУ ЛИЦ. ВАН ОБАВЕЗН.З.О. </t>
  </si>
  <si>
    <t>МАТ.ЗА ОБРАЗОВАЊЕ</t>
  </si>
  <si>
    <t>ЕЛЕКТР.КОМУНК.ТЕХНИЧКА</t>
  </si>
  <si>
    <t>ЛИФТ ЕКСТЕРНИ</t>
  </si>
  <si>
    <t>САНИТ.ПОТРОШ. ИЗ  ОМТ</t>
  </si>
  <si>
    <t>НАГРАДЕ НОВОГОДИШЊЕ</t>
  </si>
  <si>
    <t>Стимулација 30% Covid 19</t>
  </si>
  <si>
    <t>Текуће поправке и одржавање опреме за саобраћај</t>
  </si>
  <si>
    <t>Поправка електричне и електронске опреме</t>
  </si>
  <si>
    <t>Текуће поправке и одржавање административне опреме</t>
  </si>
  <si>
    <t>Намештај-премеблирање</t>
  </si>
  <si>
    <t>Рачунарска опрема-одржавање</t>
  </si>
  <si>
    <t>Опрема за ком.цију-одржавање</t>
  </si>
  <si>
    <t>Електронска и фотогр.опрема-од</t>
  </si>
  <si>
    <t>Уградна опрема-лифтови</t>
  </si>
  <si>
    <t>Текућ.поправке и одрж.медиц.опреме</t>
  </si>
  <si>
    <t>Текућ.поправке и одрж. лабар.опреме</t>
  </si>
  <si>
    <t>Текуће поправке и одржавање,производне,миоторне,непокретне и немоторне опреме-противпожарна опрема</t>
  </si>
  <si>
    <t>ОТПРЕМНИНЕ  И ПОМОЋИ</t>
  </si>
  <si>
    <t>Отпрем.прилик. одл.у пензију</t>
  </si>
  <si>
    <t>ПОМОЋ У ЛЕЧ.И ОСТАЛЕ ПОМОЋ</t>
  </si>
  <si>
    <t>Централно грејање</t>
  </si>
  <si>
    <t>ЕПС-електр.енергија</t>
  </si>
  <si>
    <t>Услуге водов.и канализације</t>
  </si>
  <si>
    <t>Дератизација</t>
  </si>
  <si>
    <t>Услуге чишћења</t>
  </si>
  <si>
    <t>Услуге заштите имовине-ФТО</t>
  </si>
  <si>
    <t>Услуге чишћења-градска чистоћа</t>
  </si>
  <si>
    <t>Телефон, телекс и телефакс</t>
  </si>
  <si>
    <t>Интернет</t>
  </si>
  <si>
    <t>Услуге мобилног телефона</t>
  </si>
  <si>
    <t>Услуге поште и остале ПТТ услуге</t>
  </si>
  <si>
    <t xml:space="preserve">Осигурање запослених </t>
  </si>
  <si>
    <t>Осигурање возила</t>
  </si>
  <si>
    <t>Услуге информисања</t>
  </si>
  <si>
    <t>Услуге прања веша</t>
  </si>
  <si>
    <t>Репрезентација</t>
  </si>
  <si>
    <t>Стручне усуслуге: УОД, УОА, Привр. и повр.послови, исплата УО и НО</t>
  </si>
  <si>
    <t>Трошкови штампања, укоричења, акредитације, израде кључева,паркирања,прања аута и сл.</t>
  </si>
  <si>
    <t xml:space="preserve">Монтажа, снимања везано за организацију Форума и семинара и услуге везане за редовно пословање </t>
  </si>
  <si>
    <t>Зидарски радови</t>
  </si>
  <si>
    <t>Столарски радови-санација подова</t>
  </si>
  <si>
    <t>Молерски радови</t>
  </si>
  <si>
    <t>Радови на крову</t>
  </si>
  <si>
    <t>Радови на водоводу и канализацији (санација мокрих чворова)</t>
  </si>
  <si>
    <r>
      <t>Електричне инсталације -</t>
    </r>
    <r>
      <rPr>
        <b/>
        <sz val="11"/>
        <color theme="1"/>
        <rFont val="Calibri"/>
        <family val="2"/>
        <charset val="238"/>
        <scheme val="minor"/>
      </rPr>
      <t>БИТ</t>
    </r>
  </si>
  <si>
    <t>Радови на комуникац.инсталац.</t>
  </si>
  <si>
    <t>Остале услуге и материјали за текуће поправке и одржавање зграде</t>
  </si>
  <si>
    <t>Канцеларијски материјал</t>
  </si>
  <si>
    <t>Одећа, обућа и униформе</t>
  </si>
  <si>
    <t>Стручна литература</t>
  </si>
  <si>
    <t>Уља и мазива</t>
  </si>
  <si>
    <t>Ост.матер.за прев.сред.(гуме,резервни делови)</t>
  </si>
  <si>
    <t xml:space="preserve">МАТЕР.ЗА ОЧУВАЊЕ ЖИВОТ. СРЕД. </t>
  </si>
  <si>
    <t>МЕДИЦИН.И ЛАБОРАТОР. МАТР.</t>
  </si>
  <si>
    <t>Лекови</t>
  </si>
  <si>
    <t>Санит.и медиц.потрошни материјал</t>
  </si>
  <si>
    <t>Санит.и медиц.Централ.јавна наб.</t>
  </si>
  <si>
    <t>Санит.и медиц.који набавља ЗУ</t>
  </si>
  <si>
    <t>ЕЕГ капе, гел из ОМТ</t>
  </si>
  <si>
    <t>Санит.мед.потр.из ОМТ</t>
  </si>
  <si>
    <t xml:space="preserve">Исхрана </t>
  </si>
  <si>
    <t>Хемијска сред. за чишћење</t>
  </si>
  <si>
    <t>Матер.за одржавање хигијене</t>
  </si>
  <si>
    <t>Одржавање хигијене-убруси</t>
  </si>
  <si>
    <t>Потрош.матер.-технички-електро</t>
  </si>
  <si>
    <t>Потрош.матер.-водов.и канализац.</t>
  </si>
  <si>
    <t>Потрош.матер.-за централно грејање</t>
  </si>
  <si>
    <t>Резервни делови</t>
  </si>
  <si>
    <t>Алат и инвентар</t>
  </si>
  <si>
    <t>КАЗНЕ ЗА КАШЊЕЊЕ</t>
  </si>
  <si>
    <t>МЕЂ.ЧЛАНАРИНЕ-ЕДУКАЦИЈЕ</t>
  </si>
  <si>
    <t>ТЕКУЋЕ ДОТАЦИЈЕ ИНВАЛИДИ</t>
  </si>
  <si>
    <t>ОСТАЛИ ПОРЕЗИ</t>
  </si>
  <si>
    <t>Регистрација возила</t>
  </si>
  <si>
    <t>Обав.таксе при регистрац.возила</t>
  </si>
  <si>
    <t>сервери, упс</t>
  </si>
  <si>
    <t>Канцеларијска опрема-намештај</t>
  </si>
  <si>
    <t>Рачунарска опрема</t>
  </si>
  <si>
    <t>Рачунари, штампачи</t>
  </si>
  <si>
    <t>Windovs  оперативни системи</t>
  </si>
  <si>
    <t xml:space="preserve">За радове Норвешка амбасада (Паунова,апотека,генетика мали лифт) </t>
  </si>
  <si>
    <t>МЕМЕОРАНДУМСКЕ СТАВКЕ ЗА РЕФУНДАЦИЈУ РАСХОДА ИЗ ПРЕТХОДНЕ ГОДИНЕ (боловање)</t>
  </si>
  <si>
    <t>Текуће поправке и одржавање мерних и конролних уређаја</t>
  </si>
  <si>
    <t>За опрему(лифт екстерни и ЕЕГ опортунитет)</t>
  </si>
  <si>
    <t>Лекови-које набав. здр.устан.тенд</t>
  </si>
  <si>
    <t>Остали порези-Порез на донације</t>
  </si>
  <si>
    <t>Столарски радови</t>
  </si>
  <si>
    <t>Фрижидер, телевизор...</t>
  </si>
  <si>
    <t>Клима уређаји</t>
  </si>
  <si>
    <t>ОПРЕМА ЗА ДОМАЋИНСТВО</t>
  </si>
  <si>
    <t xml:space="preserve">Накнада погребних трошкова </t>
  </si>
  <si>
    <t>Административне услуге</t>
  </si>
  <si>
    <t>Одвоз медицинског отпада</t>
  </si>
  <si>
    <t>Допринос за коришћење вода</t>
  </si>
  <si>
    <t>Осигурање зграде и опреме</t>
  </si>
  <si>
    <t>Услуге одржавања софтвера</t>
  </si>
  <si>
    <t>Услуге образ. и усаврш. запослених (специј. и субспециј. котизац.члан.)</t>
  </si>
  <si>
    <t>Услуге јавног здравст. Градски завод</t>
  </si>
  <si>
    <t>Лабораторијске услуге</t>
  </si>
  <si>
    <t>Бензин за службене аутомобиле</t>
  </si>
  <si>
    <t>ХТЗ опрема-постељина ћебад</t>
  </si>
  <si>
    <t>Опрема за домаћ.и угост</t>
  </si>
  <si>
    <t>Услиге по уговору - консултанти</t>
  </si>
  <si>
    <t xml:space="preserve">Нагр.и солд.помоћ запосленима </t>
  </si>
  <si>
    <t>Помоћ ПКУ рођ.детета и друг.пом.</t>
  </si>
  <si>
    <t>АМОРТИЗАЦИЈА</t>
  </si>
  <si>
    <t>Амотризација зграде и објеката</t>
  </si>
  <si>
    <t>Амортизација опреме</t>
  </si>
  <si>
    <t>OД ОРГАНИЗ.  UNICEF</t>
  </si>
  <si>
    <t>АДМИНИСТРАТИВНА ОПРЕМА</t>
  </si>
  <si>
    <t>Компјутерски софтвер</t>
  </si>
  <si>
    <t>Уградна опрема-остало-климе</t>
  </si>
  <si>
    <t>OСНОВНА СРЕДСТВА</t>
  </si>
  <si>
    <r>
      <t xml:space="preserve">                                                       ПРВА ИЗМЕНА И ДОПУНА   ФИНАНСИЈСКОГ  ПЛАНА  ИНСТИТУТА ЗА МЕНТАЛНО ЗДРАВЉЕ  ЗА 2023.ГОДИНУ                                          </t>
    </r>
    <r>
      <rPr>
        <sz val="11"/>
        <color theme="1"/>
        <rFont val="Calibri"/>
        <family val="2"/>
        <charset val="238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</si>
</sst>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;[Red]#,##0"/>
    <numFmt numFmtId="165" formatCode="#,##0_ ;[Red]\-#,##0\ "/>
  </numFmts>
  <fonts count="2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name val="Calibri"/>
      <family val="2"/>
      <charset val="238"/>
      <scheme val="minor"/>
    </font>
    <font>
      <b/>
      <sz val="11"/>
      <name val="Calibri"/>
      <family val="2"/>
      <scheme val="minor"/>
    </font>
    <font>
      <b/>
      <sz val="12"/>
      <color rgb="FFFF0000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82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3" fillId="0" borderId="1" xfId="0" applyFont="1" applyBorder="1"/>
    <xf numFmtId="0" fontId="0" fillId="0" borderId="1" xfId="0" applyBorder="1" applyAlignment="1">
      <alignment horizontal="left" wrapText="1"/>
    </xf>
    <xf numFmtId="0" fontId="0" fillId="3" borderId="0" xfId="0" applyFill="1"/>
    <xf numFmtId="3" fontId="0" fillId="0" borderId="1" xfId="0" applyNumberFormat="1" applyBorder="1"/>
    <xf numFmtId="0" fontId="5" fillId="0" borderId="1" xfId="0" applyFont="1" applyBorder="1" applyAlignment="1">
      <alignment wrapText="1"/>
    </xf>
    <xf numFmtId="0" fontId="5" fillId="0" borderId="1" xfId="0" applyFont="1" applyBorder="1"/>
    <xf numFmtId="0" fontId="10" fillId="0" borderId="0" xfId="0" applyFont="1"/>
    <xf numFmtId="3" fontId="10" fillId="0" borderId="0" xfId="0" applyNumberFormat="1" applyFont="1"/>
    <xf numFmtId="0" fontId="8" fillId="6" borderId="1" xfId="0" applyFont="1" applyFill="1" applyBorder="1"/>
    <xf numFmtId="0" fontId="8" fillId="6" borderId="1" xfId="0" applyFont="1" applyFill="1" applyBorder="1" applyAlignment="1">
      <alignment wrapText="1"/>
    </xf>
    <xf numFmtId="0" fontId="3" fillId="4" borderId="1" xfId="0" applyFont="1" applyFill="1" applyBorder="1" applyAlignment="1">
      <alignment wrapText="1"/>
    </xf>
    <xf numFmtId="0" fontId="4" fillId="4" borderId="1" xfId="0" applyFont="1" applyFill="1" applyBorder="1"/>
    <xf numFmtId="0" fontId="3" fillId="5" borderId="1" xfId="0" applyFont="1" applyFill="1" applyBorder="1"/>
    <xf numFmtId="0" fontId="4" fillId="4" borderId="1" xfId="0" applyFont="1" applyFill="1" applyBorder="1" applyAlignment="1">
      <alignment wrapText="1"/>
    </xf>
    <xf numFmtId="0" fontId="8" fillId="7" borderId="1" xfId="0" applyFont="1" applyFill="1" applyBorder="1" applyAlignment="1">
      <alignment wrapText="1"/>
    </xf>
    <xf numFmtId="0" fontId="9" fillId="7" borderId="1" xfId="0" applyFont="1" applyFill="1" applyBorder="1"/>
    <xf numFmtId="0" fontId="9" fillId="6" borderId="1" xfId="0" applyFont="1" applyFill="1" applyBorder="1" applyAlignment="1">
      <alignment wrapText="1"/>
    </xf>
    <xf numFmtId="0" fontId="3" fillId="6" borderId="1" xfId="0" applyFont="1" applyFill="1" applyBorder="1"/>
    <xf numFmtId="0" fontId="6" fillId="5" borderId="1" xfId="0" applyFont="1" applyFill="1" applyBorder="1"/>
    <xf numFmtId="3" fontId="6" fillId="5" borderId="1" xfId="0" applyNumberFormat="1" applyFont="1" applyFill="1" applyBorder="1"/>
    <xf numFmtId="0" fontId="8" fillId="7" borderId="1" xfId="0" applyFont="1" applyFill="1" applyBorder="1"/>
    <xf numFmtId="0" fontId="4" fillId="5" borderId="1" xfId="0" applyFont="1" applyFill="1" applyBorder="1" applyAlignment="1">
      <alignment wrapText="1"/>
    </xf>
    <xf numFmtId="0" fontId="6" fillId="6" borderId="1" xfId="0" applyFont="1" applyFill="1" applyBorder="1"/>
    <xf numFmtId="3" fontId="6" fillId="6" borderId="1" xfId="0" applyNumberFormat="1" applyFont="1" applyFill="1" applyBorder="1"/>
    <xf numFmtId="0" fontId="7" fillId="6" borderId="1" xfId="0" applyFont="1" applyFill="1" applyBorder="1"/>
    <xf numFmtId="0" fontId="7" fillId="6" borderId="1" xfId="0" applyFont="1" applyFill="1" applyBorder="1" applyAlignment="1">
      <alignment wrapText="1"/>
    </xf>
    <xf numFmtId="3" fontId="7" fillId="6" borderId="1" xfId="0" applyNumberFormat="1" applyFont="1" applyFill="1" applyBorder="1"/>
    <xf numFmtId="0" fontId="6" fillId="6" borderId="1" xfId="0" applyFont="1" applyFill="1" applyBorder="1" applyAlignment="1">
      <alignment wrapText="1"/>
    </xf>
    <xf numFmtId="0" fontId="9" fillId="7" borderId="1" xfId="0" applyFont="1" applyFill="1" applyBorder="1" applyAlignment="1">
      <alignment wrapText="1"/>
    </xf>
    <xf numFmtId="3" fontId="0" fillId="3" borderId="1" xfId="0" applyNumberFormat="1" applyFill="1" applyBorder="1"/>
    <xf numFmtId="0" fontId="0" fillId="3" borderId="1" xfId="0" applyFill="1" applyBorder="1"/>
    <xf numFmtId="0" fontId="0" fillId="7" borderId="1" xfId="0" applyFill="1" applyBorder="1"/>
    <xf numFmtId="3" fontId="7" fillId="7" borderId="1" xfId="0" applyNumberFormat="1" applyFont="1" applyFill="1" applyBorder="1"/>
    <xf numFmtId="0" fontId="5" fillId="4" borderId="1" xfId="0" applyFont="1" applyFill="1" applyBorder="1"/>
    <xf numFmtId="0" fontId="5" fillId="4" borderId="1" xfId="0" applyFont="1" applyFill="1" applyBorder="1" applyAlignment="1">
      <alignment wrapText="1"/>
    </xf>
    <xf numFmtId="0" fontId="3" fillId="0" borderId="1" xfId="0" applyFont="1" applyFill="1" applyBorder="1"/>
    <xf numFmtId="0" fontId="3" fillId="0" borderId="1" xfId="0" applyFont="1" applyFill="1" applyBorder="1" applyAlignment="1">
      <alignment wrapText="1"/>
    </xf>
    <xf numFmtId="3" fontId="3" fillId="0" borderId="1" xfId="0" applyNumberFormat="1" applyFont="1" applyFill="1" applyBorder="1"/>
    <xf numFmtId="0" fontId="5" fillId="3" borderId="1" xfId="0" applyFont="1" applyFill="1" applyBorder="1"/>
    <xf numFmtId="3" fontId="0" fillId="0" borderId="0" xfId="0" applyNumberFormat="1"/>
    <xf numFmtId="0" fontId="3" fillId="3" borderId="1" xfId="0" applyFont="1" applyFill="1" applyBorder="1"/>
    <xf numFmtId="0" fontId="3" fillId="3" borderId="1" xfId="0" applyFont="1" applyFill="1" applyBorder="1" applyAlignment="1">
      <alignment wrapText="1"/>
    </xf>
    <xf numFmtId="3" fontId="3" fillId="3" borderId="1" xfId="0" applyNumberFormat="1" applyFont="1" applyFill="1" applyBorder="1"/>
    <xf numFmtId="3" fontId="11" fillId="0" borderId="1" xfId="0" applyNumberFormat="1" applyFont="1" applyFill="1" applyBorder="1"/>
    <xf numFmtId="3" fontId="3" fillId="6" borderId="1" xfId="0" applyNumberFormat="1" applyFont="1" applyFill="1" applyBorder="1"/>
    <xf numFmtId="3" fontId="3" fillId="7" borderId="1" xfId="0" applyNumberFormat="1" applyFont="1" applyFill="1" applyBorder="1"/>
    <xf numFmtId="3" fontId="0" fillId="0" borderId="1" xfId="0" applyNumberFormat="1" applyFont="1" applyFill="1" applyBorder="1"/>
    <xf numFmtId="0" fontId="0" fillId="0" borderId="1" xfId="0" applyFont="1" applyBorder="1"/>
    <xf numFmtId="0" fontId="2" fillId="0" borderId="1" xfId="0" applyFont="1" applyBorder="1" applyAlignment="1">
      <alignment wrapText="1"/>
    </xf>
    <xf numFmtId="0" fontId="4" fillId="0" borderId="1" xfId="0" applyFont="1" applyFill="1" applyBorder="1" applyAlignment="1">
      <alignment wrapText="1"/>
    </xf>
    <xf numFmtId="0" fontId="4" fillId="0" borderId="1" xfId="0" applyFont="1" applyFill="1" applyBorder="1"/>
    <xf numFmtId="0" fontId="2" fillId="0" borderId="1" xfId="0" applyFont="1" applyBorder="1" applyAlignment="1"/>
    <xf numFmtId="0" fontId="0" fillId="0" borderId="1" xfId="0" applyFont="1" applyBorder="1" applyAlignment="1">
      <alignment wrapText="1"/>
    </xf>
    <xf numFmtId="0" fontId="0" fillId="0" borderId="1" xfId="0" applyFont="1" applyFill="1" applyBorder="1"/>
    <xf numFmtId="0" fontId="0" fillId="0" borderId="1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5" fillId="5" borderId="1" xfId="0" applyFont="1" applyFill="1" applyBorder="1"/>
    <xf numFmtId="0" fontId="0" fillId="5" borderId="1" xfId="0" applyFill="1" applyBorder="1"/>
    <xf numFmtId="0" fontId="0" fillId="5" borderId="1" xfId="0" applyFill="1" applyBorder="1" applyAlignment="1">
      <alignment wrapText="1"/>
    </xf>
    <xf numFmtId="0" fontId="0" fillId="0" borderId="1" xfId="0" applyFill="1" applyBorder="1"/>
    <xf numFmtId="0" fontId="8" fillId="2" borderId="1" xfId="0" applyFont="1" applyFill="1" applyBorder="1"/>
    <xf numFmtId="0" fontId="5" fillId="0" borderId="1" xfId="0" applyFont="1" applyFill="1" applyBorder="1"/>
    <xf numFmtId="0" fontId="2" fillId="0" borderId="1" xfId="0" applyFont="1" applyFill="1" applyBorder="1" applyAlignment="1">
      <alignment wrapText="1"/>
    </xf>
    <xf numFmtId="0" fontId="2" fillId="0" borderId="1" xfId="0" applyFont="1" applyBorder="1"/>
    <xf numFmtId="0" fontId="0" fillId="0" borderId="0" xfId="0" applyFill="1"/>
    <xf numFmtId="0" fontId="8" fillId="2" borderId="1" xfId="0" applyFont="1" applyFill="1" applyBorder="1" applyAlignment="1">
      <alignment wrapText="1"/>
    </xf>
    <xf numFmtId="0" fontId="5" fillId="0" borderId="0" xfId="0" applyFont="1" applyFill="1" applyBorder="1"/>
    <xf numFmtId="0" fontId="3" fillId="6" borderId="1" xfId="0" applyFont="1" applyFill="1" applyBorder="1" applyAlignment="1">
      <alignment wrapText="1"/>
    </xf>
    <xf numFmtId="0" fontId="0" fillId="6" borderId="1" xfId="0" applyFill="1" applyBorder="1"/>
    <xf numFmtId="0" fontId="4" fillId="6" borderId="1" xfId="0" applyFont="1" applyFill="1" applyBorder="1"/>
    <xf numFmtId="3" fontId="6" fillId="0" borderId="1" xfId="0" applyNumberFormat="1" applyFont="1" applyFill="1" applyBorder="1"/>
    <xf numFmtId="0" fontId="5" fillId="6" borderId="1" xfId="0" applyFont="1" applyFill="1" applyBorder="1"/>
    <xf numFmtId="0" fontId="7" fillId="0" borderId="1" xfId="0" applyFont="1" applyFill="1" applyBorder="1"/>
    <xf numFmtId="0" fontId="11" fillId="0" borderId="1" xfId="0" applyFont="1" applyFill="1" applyBorder="1" applyAlignment="1">
      <alignment wrapText="1"/>
    </xf>
    <xf numFmtId="3" fontId="7" fillId="0" borderId="0" xfId="0" applyNumberFormat="1" applyFont="1" applyFill="1" applyBorder="1"/>
    <xf numFmtId="1" fontId="0" fillId="0" borderId="1" xfId="0" applyNumberFormat="1" applyFont="1" applyFill="1" applyBorder="1"/>
    <xf numFmtId="3" fontId="6" fillId="3" borderId="1" xfId="0" applyNumberFormat="1" applyFont="1" applyFill="1" applyBorder="1"/>
    <xf numFmtId="0" fontId="2" fillId="0" borderId="1" xfId="0" applyFont="1" applyFill="1" applyBorder="1"/>
    <xf numFmtId="0" fontId="12" fillId="0" borderId="1" xfId="0" applyFont="1" applyFill="1" applyBorder="1"/>
    <xf numFmtId="0" fontId="12" fillId="0" borderId="1" xfId="0" applyFont="1" applyFill="1" applyBorder="1" applyAlignment="1">
      <alignment wrapText="1"/>
    </xf>
    <xf numFmtId="3" fontId="12" fillId="0" borderId="1" xfId="0" applyNumberFormat="1" applyFont="1" applyFill="1" applyBorder="1"/>
    <xf numFmtId="0" fontId="12" fillId="0" borderId="0" xfId="0" applyFont="1"/>
    <xf numFmtId="0" fontId="13" fillId="0" borderId="1" xfId="0" applyFont="1" applyBorder="1"/>
    <xf numFmtId="0" fontId="13" fillId="0" borderId="0" xfId="0" applyFont="1"/>
    <xf numFmtId="0" fontId="14" fillId="0" borderId="1" xfId="0" applyFont="1" applyBorder="1"/>
    <xf numFmtId="3" fontId="14" fillId="0" borderId="1" xfId="0" applyNumberFormat="1" applyFont="1" applyFill="1" applyBorder="1"/>
    <xf numFmtId="0" fontId="14" fillId="0" borderId="1" xfId="0" applyFont="1" applyFill="1" applyBorder="1"/>
    <xf numFmtId="0" fontId="9" fillId="0" borderId="1" xfId="0" applyFont="1" applyBorder="1"/>
    <xf numFmtId="3" fontId="12" fillId="5" borderId="1" xfId="0" applyNumberFormat="1" applyFont="1" applyFill="1" applyBorder="1"/>
    <xf numFmtId="0" fontId="13" fillId="0" borderId="0" xfId="0" applyFont="1" applyFill="1"/>
    <xf numFmtId="0" fontId="14" fillId="0" borderId="1" xfId="0" applyFont="1" applyFill="1" applyBorder="1" applyAlignment="1">
      <alignment wrapText="1"/>
    </xf>
    <xf numFmtId="0" fontId="14" fillId="0" borderId="0" xfId="0" applyFont="1"/>
    <xf numFmtId="0" fontId="14" fillId="0" borderId="1" xfId="0" applyFont="1" applyBorder="1" applyAlignment="1">
      <alignment wrapText="1"/>
    </xf>
    <xf numFmtId="3" fontId="14" fillId="0" borderId="0" xfId="0" applyNumberFormat="1" applyFont="1" applyFill="1"/>
    <xf numFmtId="0" fontId="14" fillId="0" borderId="0" xfId="0" applyFont="1" applyFill="1"/>
    <xf numFmtId="0" fontId="18" fillId="0" borderId="1" xfId="0" applyFont="1" applyFill="1" applyBorder="1"/>
    <xf numFmtId="0" fontId="12" fillId="0" borderId="0" xfId="0" applyFont="1" applyFill="1"/>
    <xf numFmtId="0" fontId="12" fillId="5" borderId="1" xfId="0" applyFont="1" applyFill="1" applyBorder="1"/>
    <xf numFmtId="164" fontId="12" fillId="5" borderId="1" xfId="0" applyNumberFormat="1" applyFont="1" applyFill="1" applyBorder="1"/>
    <xf numFmtId="4" fontId="12" fillId="0" borderId="0" xfId="0" applyNumberFormat="1" applyFont="1"/>
    <xf numFmtId="0" fontId="12" fillId="0" borderId="1" xfId="0" applyFont="1" applyBorder="1"/>
    <xf numFmtId="0" fontId="12" fillId="0" borderId="1" xfId="0" applyFont="1" applyBorder="1" applyAlignment="1">
      <alignment wrapText="1"/>
    </xf>
    <xf numFmtId="3" fontId="12" fillId="0" borderId="1" xfId="0" applyNumberFormat="1" applyFont="1" applyBorder="1"/>
    <xf numFmtId="0" fontId="18" fillId="0" borderId="1" xfId="0" applyFont="1" applyBorder="1"/>
    <xf numFmtId="3" fontId="12" fillId="0" borderId="0" xfId="0" applyNumberFormat="1" applyFont="1"/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4" fillId="2" borderId="1" xfId="0" applyFont="1" applyFill="1" applyBorder="1"/>
    <xf numFmtId="0" fontId="6" fillId="8" borderId="1" xfId="0" applyFont="1" applyFill="1" applyBorder="1"/>
    <xf numFmtId="0" fontId="3" fillId="8" borderId="1" xfId="0" applyFont="1" applyFill="1" applyBorder="1"/>
    <xf numFmtId="0" fontId="4" fillId="8" borderId="1" xfId="0" applyFont="1" applyFill="1" applyBorder="1" applyAlignment="1">
      <alignment wrapText="1"/>
    </xf>
    <xf numFmtId="3" fontId="13" fillId="0" borderId="0" xfId="0" applyNumberFormat="1" applyFont="1"/>
    <xf numFmtId="0" fontId="5" fillId="8" borderId="1" xfId="0" applyFont="1" applyFill="1" applyBorder="1"/>
    <xf numFmtId="0" fontId="0" fillId="8" borderId="1" xfId="0" applyFill="1" applyBorder="1"/>
    <xf numFmtId="1" fontId="5" fillId="8" borderId="1" xfId="0" applyNumberFormat="1" applyFont="1" applyFill="1" applyBorder="1"/>
    <xf numFmtId="0" fontId="3" fillId="8" borderId="1" xfId="0" applyFont="1" applyFill="1" applyBorder="1" applyAlignment="1">
      <alignment wrapText="1"/>
    </xf>
    <xf numFmtId="0" fontId="4" fillId="8" borderId="1" xfId="0" applyFont="1" applyFill="1" applyBorder="1"/>
    <xf numFmtId="1" fontId="4" fillId="8" borderId="1" xfId="0" applyNumberFormat="1" applyFont="1" applyFill="1" applyBorder="1"/>
    <xf numFmtId="3" fontId="0" fillId="0" borderId="0" xfId="0" applyNumberFormat="1" applyFill="1"/>
    <xf numFmtId="3" fontId="13" fillId="0" borderId="0" xfId="0" applyNumberFormat="1" applyFont="1" applyFill="1"/>
    <xf numFmtId="0" fontId="0" fillId="8" borderId="1" xfId="0" applyFont="1" applyFill="1" applyBorder="1"/>
    <xf numFmtId="3" fontId="20" fillId="0" borderId="0" xfId="0" applyNumberFormat="1" applyFont="1"/>
    <xf numFmtId="3" fontId="12" fillId="0" borderId="0" xfId="0" applyNumberFormat="1" applyFont="1" applyFill="1"/>
    <xf numFmtId="3" fontId="12" fillId="0" borderId="0" xfId="0" applyNumberFormat="1" applyFont="1" applyFill="1" applyAlignment="1">
      <alignment wrapText="1"/>
    </xf>
    <xf numFmtId="0" fontId="9" fillId="2" borderId="1" xfId="0" applyFont="1" applyFill="1" applyBorder="1"/>
    <xf numFmtId="0" fontId="9" fillId="8" borderId="1" xfId="0" applyFont="1" applyFill="1" applyBorder="1"/>
    <xf numFmtId="3" fontId="0" fillId="3" borderId="0" xfId="0" applyNumberFormat="1" applyFill="1"/>
    <xf numFmtId="3" fontId="10" fillId="3" borderId="0" xfId="0" applyNumberFormat="1" applyFont="1" applyFill="1"/>
    <xf numFmtId="3" fontId="19" fillId="0" borderId="0" xfId="0" applyNumberFormat="1" applyFont="1" applyFill="1" applyBorder="1"/>
    <xf numFmtId="165" fontId="14" fillId="0" borderId="0" xfId="0" applyNumberFormat="1" applyFont="1" applyFill="1"/>
    <xf numFmtId="164" fontId="0" fillId="0" borderId="5" xfId="0" applyNumberFormat="1" applyBorder="1"/>
    <xf numFmtId="3" fontId="12" fillId="0" borderId="0" xfId="0" applyNumberFormat="1" applyFont="1" applyFill="1" applyBorder="1" applyAlignment="1">
      <alignment wrapText="1"/>
    </xf>
    <xf numFmtId="3" fontId="17" fillId="0" borderId="5" xfId="0" applyNumberFormat="1" applyFont="1" applyFill="1" applyBorder="1"/>
    <xf numFmtId="3" fontId="14" fillId="0" borderId="0" xfId="0" applyNumberFormat="1" applyFont="1" applyBorder="1"/>
    <xf numFmtId="0" fontId="0" fillId="3" borderId="1" xfId="0" applyFont="1" applyFill="1" applyBorder="1"/>
    <xf numFmtId="3" fontId="21" fillId="7" borderId="1" xfId="0" applyNumberFormat="1" applyFont="1" applyFill="1" applyBorder="1"/>
    <xf numFmtId="3" fontId="21" fillId="6" borderId="1" xfId="0" applyNumberFormat="1" applyFont="1" applyFill="1" applyBorder="1"/>
    <xf numFmtId="0" fontId="22" fillId="6" borderId="1" xfId="0" applyFont="1" applyFill="1" applyBorder="1"/>
    <xf numFmtId="3" fontId="21" fillId="5" borderId="1" xfId="0" applyNumberFormat="1" applyFont="1" applyFill="1" applyBorder="1"/>
    <xf numFmtId="3" fontId="12" fillId="3" borderId="1" xfId="0" applyNumberFormat="1" applyFont="1" applyFill="1" applyBorder="1"/>
    <xf numFmtId="0" fontId="12" fillId="3" borderId="1" xfId="0" applyFont="1" applyFill="1" applyBorder="1"/>
    <xf numFmtId="3" fontId="18" fillId="5" borderId="1" xfId="0" applyNumberFormat="1" applyFont="1" applyFill="1" applyBorder="1"/>
    <xf numFmtId="0" fontId="18" fillId="5" borderId="1" xfId="0" applyFont="1" applyFill="1" applyBorder="1"/>
    <xf numFmtId="3" fontId="18" fillId="0" borderId="1" xfId="0" applyNumberFormat="1" applyFont="1" applyFill="1" applyBorder="1"/>
    <xf numFmtId="3" fontId="18" fillId="3" borderId="1" xfId="0" applyNumberFormat="1" applyFont="1" applyFill="1" applyBorder="1"/>
    <xf numFmtId="0" fontId="18" fillId="3" borderId="1" xfId="0" applyFont="1" applyFill="1" applyBorder="1"/>
    <xf numFmtId="0" fontId="18" fillId="0" borderId="1" xfId="0" applyFont="1" applyFill="1" applyBorder="1" applyAlignment="1">
      <alignment horizontal="right" wrapText="1"/>
    </xf>
    <xf numFmtId="0" fontId="18" fillId="5" borderId="1" xfId="0" applyFont="1" applyFill="1" applyBorder="1" applyAlignment="1">
      <alignment horizontal="right" wrapText="1"/>
    </xf>
    <xf numFmtId="3" fontId="12" fillId="4" borderId="1" xfId="0" applyNumberFormat="1" applyFont="1" applyFill="1" applyBorder="1"/>
    <xf numFmtId="0" fontId="12" fillId="4" borderId="1" xfId="0" applyFont="1" applyFill="1" applyBorder="1"/>
    <xf numFmtId="3" fontId="18" fillId="4" borderId="1" xfId="0" applyNumberFormat="1" applyFont="1" applyFill="1" applyBorder="1"/>
    <xf numFmtId="0" fontId="22" fillId="0" borderId="1" xfId="0" applyFont="1" applyFill="1" applyBorder="1"/>
    <xf numFmtId="3" fontId="21" fillId="0" borderId="1" xfId="0" applyNumberFormat="1" applyFont="1" applyFill="1" applyBorder="1"/>
    <xf numFmtId="3" fontId="12" fillId="0" borderId="1" xfId="0" applyNumberFormat="1" applyFont="1" applyFill="1" applyBorder="1" applyAlignment="1">
      <alignment wrapText="1"/>
    </xf>
    <xf numFmtId="3" fontId="18" fillId="7" borderId="1" xfId="0" applyNumberFormat="1" applyFont="1" applyFill="1" applyBorder="1"/>
    <xf numFmtId="3" fontId="12" fillId="0" borderId="1" xfId="0" applyNumberFormat="1" applyFont="1" applyBorder="1" applyAlignment="1">
      <alignment wrapText="1"/>
    </xf>
    <xf numFmtId="3" fontId="12" fillId="3" borderId="1" xfId="0" applyNumberFormat="1" applyFont="1" applyFill="1" applyBorder="1" applyAlignment="1">
      <alignment wrapText="1"/>
    </xf>
    <xf numFmtId="3" fontId="18" fillId="6" borderId="1" xfId="0" applyNumberFormat="1" applyFont="1" applyFill="1" applyBorder="1"/>
    <xf numFmtId="3" fontId="18" fillId="0" borderId="1" xfId="0" applyNumberFormat="1" applyFont="1" applyBorder="1"/>
    <xf numFmtId="3" fontId="18" fillId="4" borderId="1" xfId="0" applyNumberFormat="1" applyFont="1" applyFill="1" applyBorder="1" applyAlignment="1">
      <alignment horizontal="right" wrapText="1"/>
    </xf>
    <xf numFmtId="3" fontId="12" fillId="0" borderId="1" xfId="0" applyNumberFormat="1" applyFont="1" applyBorder="1" applyAlignment="1">
      <alignment horizontal="right" wrapText="1"/>
    </xf>
    <xf numFmtId="3" fontId="12" fillId="0" borderId="1" xfId="0" applyNumberFormat="1" applyFont="1" applyFill="1" applyBorder="1" applyAlignment="1">
      <alignment horizontal="right" wrapText="1"/>
    </xf>
    <xf numFmtId="3" fontId="18" fillId="6" borderId="1" xfId="0" applyNumberFormat="1" applyFont="1" applyFill="1" applyBorder="1" applyAlignment="1">
      <alignment horizontal="right" wrapText="1"/>
    </xf>
    <xf numFmtId="0" fontId="18" fillId="6" borderId="1" xfId="0" applyFont="1" applyFill="1" applyBorder="1"/>
    <xf numFmtId="0" fontId="12" fillId="6" borderId="1" xfId="0" applyFont="1" applyFill="1" applyBorder="1"/>
    <xf numFmtId="3" fontId="12" fillId="6" borderId="1" xfId="0" applyNumberFormat="1" applyFont="1" applyFill="1" applyBorder="1" applyAlignment="1">
      <alignment horizontal="right" wrapText="1"/>
    </xf>
    <xf numFmtId="0" fontId="23" fillId="5" borderId="1" xfId="0" applyFont="1" applyFill="1" applyBorder="1"/>
    <xf numFmtId="0" fontId="23" fillId="0" borderId="1" xfId="0" applyFont="1" applyFill="1" applyBorder="1"/>
    <xf numFmtId="3" fontId="22" fillId="6" borderId="1" xfId="0" applyNumberFormat="1" applyFont="1" applyFill="1" applyBorder="1"/>
    <xf numFmtId="3" fontId="12" fillId="5" borderId="1" xfId="0" applyNumberFormat="1" applyFont="1" applyFill="1" applyBorder="1" applyAlignment="1">
      <alignment horizontal="right"/>
    </xf>
    <xf numFmtId="3" fontId="18" fillId="5" borderId="1" xfId="0" applyNumberFormat="1" applyFont="1" applyFill="1" applyBorder="1" applyAlignment="1">
      <alignment horizontal="right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173"/>
  <sheetViews>
    <sheetView tabSelected="1" topLeftCell="A154" zoomScale="120" zoomScaleNormal="120" workbookViewId="0">
      <selection activeCell="H171" sqref="H171"/>
    </sheetView>
  </sheetViews>
  <sheetFormatPr defaultRowHeight="15" x14ac:dyDescent="0.25"/>
  <cols>
    <col min="1" max="1" width="13.5703125" customWidth="1"/>
    <col min="2" max="2" width="57.7109375" customWidth="1"/>
    <col min="3" max="3" width="16.85546875" customWidth="1"/>
    <col min="4" max="4" width="16.42578125" customWidth="1"/>
    <col min="5" max="5" width="17.28515625" customWidth="1"/>
    <col min="6" max="6" width="12.7109375" bestFit="1" customWidth="1"/>
    <col min="7" max="7" width="13.7109375" customWidth="1"/>
    <col min="8" max="8" width="16" customWidth="1"/>
    <col min="9" max="12" width="15.7109375" bestFit="1" customWidth="1"/>
    <col min="14" max="14" width="11.140625" bestFit="1" customWidth="1"/>
  </cols>
  <sheetData>
    <row r="1" spans="1:11" ht="41.25" customHeight="1" x14ac:dyDescent="0.25">
      <c r="A1" s="176" t="s">
        <v>173</v>
      </c>
      <c r="B1" s="177"/>
      <c r="C1" s="177"/>
      <c r="D1" s="177"/>
      <c r="E1" s="177"/>
      <c r="F1" s="177"/>
      <c r="G1" s="178"/>
    </row>
    <row r="2" spans="1:11" ht="21" customHeight="1" x14ac:dyDescent="0.25">
      <c r="A2" s="179" t="s">
        <v>0</v>
      </c>
      <c r="B2" s="180"/>
      <c r="C2" s="180"/>
      <c r="D2" s="180"/>
      <c r="E2" s="180"/>
      <c r="F2" s="180"/>
      <c r="G2" s="181"/>
    </row>
    <row r="3" spans="1:11" ht="30" x14ac:dyDescent="0.25">
      <c r="A3" s="2" t="s">
        <v>1</v>
      </c>
      <c r="B3" s="3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2" t="s">
        <v>7</v>
      </c>
    </row>
    <row r="4" spans="1:11" ht="18.75" x14ac:dyDescent="0.3">
      <c r="A4" s="24">
        <v>700000</v>
      </c>
      <c r="B4" s="24" t="s">
        <v>41</v>
      </c>
      <c r="C4" s="36">
        <f>SUM(C5+C12+C13+C16+C20+C27)</f>
        <v>945119522</v>
      </c>
      <c r="D4" s="36">
        <f>+D27</f>
        <v>200200000</v>
      </c>
      <c r="E4" s="27">
        <v>661114100</v>
      </c>
      <c r="F4" s="36"/>
      <c r="G4" s="36">
        <f>SUM(G5+G12+G16)</f>
        <v>83805422</v>
      </c>
      <c r="J4" s="43"/>
      <c r="K4" s="43"/>
    </row>
    <row r="5" spans="1:11" ht="15.75" x14ac:dyDescent="0.25">
      <c r="A5" s="26">
        <v>742000</v>
      </c>
      <c r="B5" s="26" t="s">
        <v>46</v>
      </c>
      <c r="C5" s="27">
        <f>SUM(C6:C11)</f>
        <v>68500000</v>
      </c>
      <c r="D5" s="27"/>
      <c r="E5" s="27"/>
      <c r="F5" s="27"/>
      <c r="G5" s="27">
        <f>SUM(G6:G11)</f>
        <v>68500000</v>
      </c>
      <c r="K5" s="43"/>
    </row>
    <row r="6" spans="1:11" x14ac:dyDescent="0.25">
      <c r="A6" s="39">
        <v>742300</v>
      </c>
      <c r="B6" s="39" t="s">
        <v>42</v>
      </c>
      <c r="C6" s="50">
        <f t="shared" ref="C6:C11" si="0">+G6</f>
        <v>30000000</v>
      </c>
      <c r="D6" s="39"/>
      <c r="E6" s="39"/>
      <c r="F6" s="39"/>
      <c r="G6" s="50">
        <v>30000000</v>
      </c>
      <c r="I6" s="43"/>
      <c r="J6" s="43"/>
      <c r="K6" s="43"/>
    </row>
    <row r="7" spans="1:11" x14ac:dyDescent="0.25">
      <c r="A7" s="39">
        <v>742100</v>
      </c>
      <c r="B7" s="39" t="s">
        <v>43</v>
      </c>
      <c r="C7" s="50">
        <f t="shared" si="0"/>
        <v>15000000</v>
      </c>
      <c r="D7" s="39"/>
      <c r="E7" s="39"/>
      <c r="F7" s="39"/>
      <c r="G7" s="50">
        <v>15000000</v>
      </c>
    </row>
    <row r="8" spans="1:11" x14ac:dyDescent="0.25">
      <c r="A8" s="39">
        <v>742100</v>
      </c>
      <c r="B8" s="39" t="s">
        <v>44</v>
      </c>
      <c r="C8" s="50">
        <f t="shared" si="0"/>
        <v>2000000</v>
      </c>
      <c r="D8" s="39"/>
      <c r="E8" s="39"/>
      <c r="F8" s="39"/>
      <c r="G8" s="50">
        <v>2000000</v>
      </c>
      <c r="I8" s="43"/>
    </row>
    <row r="9" spans="1:11" x14ac:dyDescent="0.25">
      <c r="A9" s="39">
        <v>742100</v>
      </c>
      <c r="B9" s="39" t="s">
        <v>59</v>
      </c>
      <c r="C9" s="50">
        <f t="shared" si="0"/>
        <v>3000000</v>
      </c>
      <c r="D9" s="39"/>
      <c r="E9" s="39"/>
      <c r="F9" s="39"/>
      <c r="G9" s="50">
        <v>3000000</v>
      </c>
      <c r="J9" s="43"/>
    </row>
    <row r="10" spans="1:11" x14ac:dyDescent="0.25">
      <c r="A10" s="39">
        <v>742100</v>
      </c>
      <c r="B10" s="39" t="s">
        <v>45</v>
      </c>
      <c r="C10" s="50">
        <f t="shared" si="0"/>
        <v>6000000</v>
      </c>
      <c r="D10" s="39"/>
      <c r="E10" s="39"/>
      <c r="F10" s="39"/>
      <c r="G10" s="50">
        <v>6000000</v>
      </c>
    </row>
    <row r="11" spans="1:11" x14ac:dyDescent="0.25">
      <c r="A11" s="39">
        <v>742100</v>
      </c>
      <c r="B11" s="39" t="s">
        <v>168</v>
      </c>
      <c r="C11" s="50">
        <f t="shared" si="0"/>
        <v>12500000</v>
      </c>
      <c r="D11" s="39"/>
      <c r="E11" s="39"/>
      <c r="F11" s="39"/>
      <c r="G11" s="50">
        <v>12500000</v>
      </c>
    </row>
    <row r="12" spans="1:11" ht="18.75" x14ac:dyDescent="0.3">
      <c r="A12" s="12"/>
      <c r="B12" s="12" t="s">
        <v>56</v>
      </c>
      <c r="C12" s="74">
        <v>13805422</v>
      </c>
      <c r="D12" s="74"/>
      <c r="E12" s="74"/>
      <c r="F12" s="74"/>
      <c r="G12" s="74">
        <v>13805422</v>
      </c>
    </row>
    <row r="13" spans="1:11" ht="31.5" x14ac:dyDescent="0.25">
      <c r="A13" s="28">
        <v>744100</v>
      </c>
      <c r="B13" s="29" t="s">
        <v>8</v>
      </c>
      <c r="C13" s="30"/>
      <c r="D13" s="30"/>
      <c r="E13" s="28"/>
      <c r="F13" s="30"/>
      <c r="G13" s="28"/>
    </row>
    <row r="14" spans="1:11" ht="31.5" x14ac:dyDescent="0.25">
      <c r="A14" s="76"/>
      <c r="B14" s="77" t="s">
        <v>140</v>
      </c>
      <c r="C14" s="50"/>
      <c r="D14" s="39"/>
      <c r="E14" s="39"/>
      <c r="F14" s="50"/>
      <c r="G14" s="76"/>
    </row>
    <row r="15" spans="1:11" ht="15.75" x14ac:dyDescent="0.25">
      <c r="A15" s="76"/>
      <c r="B15" s="77" t="s">
        <v>143</v>
      </c>
      <c r="C15" s="50"/>
      <c r="D15" s="50"/>
      <c r="E15" s="39"/>
      <c r="F15" s="50"/>
      <c r="G15" s="76"/>
    </row>
    <row r="16" spans="1:11" ht="15.75" x14ac:dyDescent="0.25">
      <c r="A16" s="28">
        <v>745100</v>
      </c>
      <c r="B16" s="29" t="s">
        <v>9</v>
      </c>
      <c r="C16" s="30">
        <v>1500000</v>
      </c>
      <c r="D16" s="30"/>
      <c r="E16" s="30"/>
      <c r="F16" s="30"/>
      <c r="G16" s="30">
        <v>1500000</v>
      </c>
    </row>
    <row r="17" spans="1:12" ht="31.5" x14ac:dyDescent="0.25">
      <c r="A17" s="26">
        <v>770000</v>
      </c>
      <c r="B17" s="31" t="s">
        <v>40</v>
      </c>
      <c r="C17" s="27"/>
      <c r="D17" s="27"/>
      <c r="E17" s="23"/>
      <c r="F17" s="26"/>
      <c r="G17" s="26"/>
    </row>
    <row r="18" spans="1:12" x14ac:dyDescent="0.25">
      <c r="A18" s="1">
        <v>771000</v>
      </c>
      <c r="B18" s="2" t="s">
        <v>10</v>
      </c>
      <c r="C18" s="7"/>
      <c r="D18" s="7"/>
      <c r="E18" s="33"/>
      <c r="F18" s="34"/>
      <c r="G18" s="34"/>
    </row>
    <row r="19" spans="1:12" ht="30" x14ac:dyDescent="0.25">
      <c r="A19" s="1">
        <v>772100</v>
      </c>
      <c r="B19" s="2" t="s">
        <v>141</v>
      </c>
      <c r="C19" s="47"/>
      <c r="D19" s="47"/>
      <c r="E19" s="47"/>
      <c r="F19" s="1"/>
      <c r="G19" s="1"/>
    </row>
    <row r="20" spans="1:12" ht="31.5" x14ac:dyDescent="0.25">
      <c r="A20" s="26">
        <v>781100</v>
      </c>
      <c r="B20" s="31" t="s">
        <v>11</v>
      </c>
      <c r="C20" s="27">
        <f>SUM(C21:C26)</f>
        <v>661114100</v>
      </c>
      <c r="D20" s="27"/>
      <c r="E20" s="27">
        <f>SUM(E21:E26)</f>
        <v>661114100</v>
      </c>
      <c r="F20" s="26"/>
      <c r="G20" s="26"/>
      <c r="J20" s="43"/>
      <c r="L20" s="6"/>
    </row>
    <row r="21" spans="1:12" x14ac:dyDescent="0.25">
      <c r="A21" s="39">
        <v>781100</v>
      </c>
      <c r="B21" s="40" t="s">
        <v>36</v>
      </c>
      <c r="C21" s="50">
        <v>645508000</v>
      </c>
      <c r="D21" s="39"/>
      <c r="E21" s="50">
        <v>645508000</v>
      </c>
      <c r="F21" s="39"/>
      <c r="G21" s="39"/>
      <c r="I21" s="43"/>
      <c r="J21" s="43"/>
      <c r="K21" s="43"/>
    </row>
    <row r="22" spans="1:12" x14ac:dyDescent="0.25">
      <c r="A22" s="39">
        <v>781100</v>
      </c>
      <c r="B22" s="40" t="s">
        <v>39</v>
      </c>
      <c r="C22" s="50">
        <v>161000</v>
      </c>
      <c r="D22" s="39"/>
      <c r="E22" s="50">
        <v>161000</v>
      </c>
      <c r="F22" s="39"/>
      <c r="G22" s="39"/>
    </row>
    <row r="23" spans="1:12" x14ac:dyDescent="0.25">
      <c r="A23" s="39">
        <v>781100</v>
      </c>
      <c r="B23" s="40" t="s">
        <v>37</v>
      </c>
      <c r="C23" s="50">
        <v>4100000</v>
      </c>
      <c r="D23" s="39"/>
      <c r="E23" s="50">
        <v>4100000</v>
      </c>
      <c r="F23" s="41"/>
      <c r="G23" s="39"/>
    </row>
    <row r="24" spans="1:12" x14ac:dyDescent="0.25">
      <c r="A24" s="39">
        <v>781100</v>
      </c>
      <c r="B24" s="40" t="s">
        <v>38</v>
      </c>
      <c r="C24" s="50">
        <v>6277000</v>
      </c>
      <c r="D24" s="39"/>
      <c r="E24" s="50">
        <v>6277000</v>
      </c>
      <c r="F24" s="39"/>
      <c r="G24" s="39"/>
    </row>
    <row r="25" spans="1:12" x14ac:dyDescent="0.25">
      <c r="A25" s="39">
        <v>781100</v>
      </c>
      <c r="B25" s="40" t="s">
        <v>23</v>
      </c>
      <c r="C25" s="50">
        <v>4000000</v>
      </c>
      <c r="D25" s="39"/>
      <c r="E25" s="50">
        <v>4000000</v>
      </c>
      <c r="F25" s="39"/>
      <c r="G25" s="39"/>
    </row>
    <row r="26" spans="1:12" x14ac:dyDescent="0.25">
      <c r="A26" s="39">
        <v>781100</v>
      </c>
      <c r="B26" s="53" t="s">
        <v>163</v>
      </c>
      <c r="C26" s="50">
        <v>1068100</v>
      </c>
      <c r="D26" s="39"/>
      <c r="E26" s="50">
        <v>1068100</v>
      </c>
      <c r="F26" s="39"/>
      <c r="G26" s="39"/>
    </row>
    <row r="27" spans="1:12" ht="15.75" x14ac:dyDescent="0.25">
      <c r="A27" s="21">
        <v>790000</v>
      </c>
      <c r="B27" s="21" t="s">
        <v>12</v>
      </c>
      <c r="C27" s="80">
        <f>SUM(C28:C29)</f>
        <v>200200000</v>
      </c>
      <c r="D27" s="46">
        <f>SUM(D28:D29)</f>
        <v>200200000</v>
      </c>
      <c r="E27" s="49"/>
      <c r="F27" s="48"/>
      <c r="G27" s="21"/>
      <c r="I27" s="43"/>
      <c r="J27" s="6"/>
    </row>
    <row r="28" spans="1:12" x14ac:dyDescent="0.25">
      <c r="A28" s="1">
        <v>791100</v>
      </c>
      <c r="B28" s="34" t="s">
        <v>12</v>
      </c>
      <c r="C28" s="89">
        <f>+D28</f>
        <v>200200000</v>
      </c>
      <c r="D28" s="89">
        <v>200200000</v>
      </c>
      <c r="E28" s="1"/>
      <c r="F28" s="7"/>
      <c r="G28" s="1"/>
    </row>
    <row r="29" spans="1:12" x14ac:dyDescent="0.25">
      <c r="A29" s="44">
        <v>800000</v>
      </c>
      <c r="B29" s="45" t="s">
        <v>13</v>
      </c>
      <c r="C29" s="44"/>
      <c r="D29" s="44"/>
      <c r="E29" s="44"/>
      <c r="F29" s="44"/>
      <c r="G29" s="44"/>
    </row>
    <row r="30" spans="1:12" x14ac:dyDescent="0.25">
      <c r="A30" s="1">
        <v>812000</v>
      </c>
      <c r="B30" s="5" t="s">
        <v>14</v>
      </c>
      <c r="C30" s="1"/>
      <c r="D30" s="1"/>
      <c r="E30" s="1"/>
      <c r="F30" s="1"/>
      <c r="G30" s="1"/>
      <c r="J30" s="43"/>
    </row>
    <row r="31" spans="1:12" ht="18.75" x14ac:dyDescent="0.3">
      <c r="A31" s="19"/>
      <c r="B31" s="32" t="s">
        <v>47</v>
      </c>
      <c r="C31" s="36">
        <f>+C5+C12+C16+C20+C27</f>
        <v>945119522</v>
      </c>
      <c r="D31" s="36">
        <f>+D5+D12+D16+D20+D27</f>
        <v>200200000</v>
      </c>
      <c r="E31" s="27">
        <f>+E5+E12+E16+E20+E27</f>
        <v>661114100</v>
      </c>
      <c r="F31" s="36"/>
      <c r="G31" s="36">
        <f>+G5+G12+G16+G20+G27</f>
        <v>83805422</v>
      </c>
      <c r="I31" s="43"/>
      <c r="J31" s="43"/>
    </row>
    <row r="32" spans="1:12" x14ac:dyDescent="0.25">
      <c r="A32" s="179" t="s">
        <v>15</v>
      </c>
      <c r="B32" s="180"/>
      <c r="C32" s="180"/>
      <c r="D32" s="180"/>
      <c r="E32" s="180"/>
      <c r="F32" s="180"/>
      <c r="G32" s="181"/>
      <c r="J32" s="43"/>
    </row>
    <row r="33" spans="1:12" ht="18.75" x14ac:dyDescent="0.3">
      <c r="A33" s="24">
        <v>400000</v>
      </c>
      <c r="B33" s="18" t="s">
        <v>55</v>
      </c>
      <c r="C33" s="140">
        <f>SUM(D33:G33)</f>
        <v>937269522</v>
      </c>
      <c r="D33" s="140">
        <f>SUM(D34+D49+D73+D74+D83+D87+D114+D146+D149+D150+D151+D152)</f>
        <v>199700000</v>
      </c>
      <c r="E33" s="140">
        <f>SUM(E34+E49+E73+E74+E83+E87+E114+E146+E149+E150+E151+E152)</f>
        <v>661114100</v>
      </c>
      <c r="F33" s="140"/>
      <c r="G33" s="140">
        <f>SUM(G34+G49+G73+G74+G83+G87+G114+G146+G149+G150+G151+G152)</f>
        <v>76455422</v>
      </c>
      <c r="H33" s="43"/>
      <c r="I33" s="131"/>
      <c r="J33" s="11"/>
      <c r="K33" s="43"/>
      <c r="L33" s="6"/>
    </row>
    <row r="34" spans="1:12" s="10" customFormat="1" ht="18.75" x14ac:dyDescent="0.3">
      <c r="A34" s="64">
        <v>410000</v>
      </c>
      <c r="B34" s="12" t="s">
        <v>48</v>
      </c>
      <c r="C34" s="141">
        <f>SUM(D34:G34)</f>
        <v>574874100</v>
      </c>
      <c r="D34" s="141"/>
      <c r="E34" s="141">
        <v>559274100</v>
      </c>
      <c r="F34" s="142"/>
      <c r="G34" s="141">
        <v>15600000</v>
      </c>
      <c r="H34" s="126"/>
      <c r="I34" s="126"/>
      <c r="J34" s="11"/>
      <c r="K34" s="132"/>
    </row>
    <row r="35" spans="1:12" s="10" customFormat="1" ht="18.75" x14ac:dyDescent="0.3">
      <c r="A35" s="113">
        <v>411000</v>
      </c>
      <c r="B35" s="22" t="s">
        <v>49</v>
      </c>
      <c r="C35" s="143">
        <f>SUM(C36:C38)</f>
        <v>553557000</v>
      </c>
      <c r="D35" s="143"/>
      <c r="E35" s="143">
        <f>SUM(E36:E38)</f>
        <v>539957000</v>
      </c>
      <c r="F35" s="143"/>
      <c r="G35" s="143">
        <f>SUM(G36:G38)</f>
        <v>13600000</v>
      </c>
      <c r="I35" s="126"/>
      <c r="J35" s="11"/>
    </row>
    <row r="36" spans="1:12" s="10" customFormat="1" ht="18.75" x14ac:dyDescent="0.3">
      <c r="A36" s="42">
        <v>411100</v>
      </c>
      <c r="B36" s="42" t="s">
        <v>50</v>
      </c>
      <c r="C36" s="84">
        <f>SUM(D36:G36)</f>
        <v>388009857</v>
      </c>
      <c r="D36" s="144"/>
      <c r="E36" s="84">
        <v>378509857</v>
      </c>
      <c r="F36" s="145"/>
      <c r="G36" s="144">
        <v>9500000</v>
      </c>
      <c r="H36" s="11"/>
      <c r="I36" s="11"/>
      <c r="J36" s="11"/>
    </row>
    <row r="37" spans="1:12" s="10" customFormat="1" ht="18.75" x14ac:dyDescent="0.3">
      <c r="A37" s="42">
        <v>412100</v>
      </c>
      <c r="B37" s="42" t="s">
        <v>51</v>
      </c>
      <c r="C37" s="144">
        <f>SUM(D37:G37)</f>
        <v>112584057</v>
      </c>
      <c r="D37" s="144"/>
      <c r="E37" s="144">
        <v>109784057</v>
      </c>
      <c r="F37" s="145"/>
      <c r="G37" s="144">
        <v>2800000</v>
      </c>
      <c r="I37" s="11"/>
      <c r="J37" s="11"/>
      <c r="L37" s="11"/>
    </row>
    <row r="38" spans="1:12" s="10" customFormat="1" ht="18.75" x14ac:dyDescent="0.3">
      <c r="A38" s="42">
        <v>412200</v>
      </c>
      <c r="B38" s="42" t="s">
        <v>52</v>
      </c>
      <c r="C38" s="144">
        <f>SUM(D38:G38)</f>
        <v>52963086</v>
      </c>
      <c r="D38" s="144"/>
      <c r="E38" s="144">
        <v>51663086</v>
      </c>
      <c r="F38" s="145"/>
      <c r="G38" s="144">
        <v>1300000</v>
      </c>
      <c r="I38" s="11"/>
      <c r="J38" s="11"/>
    </row>
    <row r="39" spans="1:12" s="10" customFormat="1" ht="18.75" x14ac:dyDescent="0.3">
      <c r="A39" s="114">
        <v>413100</v>
      </c>
      <c r="B39" s="16" t="s">
        <v>64</v>
      </c>
      <c r="C39" s="146">
        <v>1500000</v>
      </c>
      <c r="D39" s="92"/>
      <c r="E39" s="92"/>
      <c r="F39" s="101"/>
      <c r="G39" s="146">
        <v>1500000</v>
      </c>
    </row>
    <row r="40" spans="1:12" s="10" customFormat="1" ht="18.75" x14ac:dyDescent="0.3">
      <c r="A40" s="16">
        <v>414100</v>
      </c>
      <c r="B40" s="16" t="s">
        <v>53</v>
      </c>
      <c r="C40" s="146"/>
      <c r="D40" s="146"/>
      <c r="E40" s="146"/>
      <c r="F40" s="147"/>
      <c r="G40" s="146"/>
      <c r="L40" s="11"/>
    </row>
    <row r="41" spans="1:12" s="10" customFormat="1" ht="18.75" x14ac:dyDescent="0.3">
      <c r="A41" s="114">
        <v>414000</v>
      </c>
      <c r="B41" s="16" t="s">
        <v>77</v>
      </c>
      <c r="C41" s="146">
        <f>SUM(C42+C43)</f>
        <v>5168100</v>
      </c>
      <c r="D41" s="146"/>
      <c r="E41" s="146">
        <f>SUM(E42+E43)</f>
        <v>5168100</v>
      </c>
      <c r="F41" s="147"/>
      <c r="G41" s="146"/>
      <c r="H41" s="126"/>
      <c r="L41" s="11"/>
    </row>
    <row r="42" spans="1:12" s="10" customFormat="1" ht="18.75" x14ac:dyDescent="0.3">
      <c r="A42" s="57">
        <v>414311</v>
      </c>
      <c r="B42" s="63" t="s">
        <v>78</v>
      </c>
      <c r="C42" s="84">
        <f>SUM(D42:G42)</f>
        <v>4100000</v>
      </c>
      <c r="D42" s="148"/>
      <c r="E42" s="84">
        <v>4100000</v>
      </c>
      <c r="F42" s="99"/>
      <c r="G42" s="148"/>
    </row>
    <row r="43" spans="1:12" s="10" customFormat="1" ht="18.75" x14ac:dyDescent="0.3">
      <c r="A43" s="44">
        <v>414000</v>
      </c>
      <c r="B43" s="139" t="s">
        <v>79</v>
      </c>
      <c r="C43" s="149">
        <v>1068100</v>
      </c>
      <c r="D43" s="149"/>
      <c r="E43" s="149">
        <v>1068100</v>
      </c>
      <c r="F43" s="150"/>
      <c r="G43" s="149"/>
    </row>
    <row r="44" spans="1:12" x14ac:dyDescent="0.25">
      <c r="A44" s="53"/>
      <c r="B44" s="58" t="s">
        <v>65</v>
      </c>
      <c r="C44" s="84"/>
      <c r="D44" s="99"/>
      <c r="E44" s="84"/>
      <c r="F44" s="99"/>
      <c r="G44" s="151"/>
    </row>
    <row r="45" spans="1:12" x14ac:dyDescent="0.25">
      <c r="A45" s="58">
        <v>414314</v>
      </c>
      <c r="B45" s="59" t="s">
        <v>164</v>
      </c>
      <c r="C45" s="84">
        <f>SUM(D45:G45)</f>
        <v>968100</v>
      </c>
      <c r="D45" s="99"/>
      <c r="E45" s="84">
        <v>968100</v>
      </c>
      <c r="F45" s="99"/>
      <c r="G45" s="151"/>
    </row>
    <row r="46" spans="1:12" x14ac:dyDescent="0.25">
      <c r="A46" s="58">
        <v>41441901</v>
      </c>
      <c r="B46" s="59" t="s">
        <v>150</v>
      </c>
      <c r="C46" s="84">
        <f>SUM(D46:G46)</f>
        <v>100000</v>
      </c>
      <c r="D46" s="99"/>
      <c r="E46" s="84">
        <v>100000</v>
      </c>
      <c r="F46" s="99"/>
      <c r="G46" s="151"/>
    </row>
    <row r="47" spans="1:12" x14ac:dyDescent="0.25">
      <c r="A47" s="114">
        <v>415112</v>
      </c>
      <c r="B47" s="16" t="s">
        <v>54</v>
      </c>
      <c r="C47" s="146">
        <f>+E47+G47</f>
        <v>8372000</v>
      </c>
      <c r="D47" s="146"/>
      <c r="E47" s="146">
        <v>7872000</v>
      </c>
      <c r="F47" s="147"/>
      <c r="G47" s="146">
        <v>500000</v>
      </c>
      <c r="J47" s="43"/>
    </row>
    <row r="48" spans="1:12" x14ac:dyDescent="0.25">
      <c r="A48" s="115">
        <v>416111</v>
      </c>
      <c r="B48" s="25" t="s">
        <v>38</v>
      </c>
      <c r="C48" s="146">
        <f>SUM(D48:G48)</f>
        <v>6277000</v>
      </c>
      <c r="D48" s="147"/>
      <c r="E48" s="146">
        <v>6277000</v>
      </c>
      <c r="F48" s="147"/>
      <c r="G48" s="152"/>
    </row>
    <row r="49" spans="1:14" ht="18.75" x14ac:dyDescent="0.3">
      <c r="A49" s="64">
        <v>421000</v>
      </c>
      <c r="B49" s="12" t="s">
        <v>16</v>
      </c>
      <c r="C49" s="141">
        <f>SUM(D49:G49)</f>
        <v>50025582</v>
      </c>
      <c r="D49" s="141">
        <f>SUM(D50+D51+D54+D62+D67+D71)</f>
        <v>350000</v>
      </c>
      <c r="E49" s="141">
        <f>SUM(E50+E51+E54+E62+E67+E71)</f>
        <v>38020000</v>
      </c>
      <c r="F49" s="141"/>
      <c r="G49" s="141">
        <f>SUM(G50+G51+G54+G62+G67+G71)</f>
        <v>11655582</v>
      </c>
      <c r="H49" s="135"/>
      <c r="I49" s="133"/>
      <c r="J49" s="116"/>
      <c r="L49" s="131"/>
    </row>
    <row r="50" spans="1:14" s="85" customFormat="1" x14ac:dyDescent="0.25">
      <c r="A50" s="101">
        <v>421100</v>
      </c>
      <c r="B50" s="101" t="s">
        <v>24</v>
      </c>
      <c r="C50" s="84">
        <f>SUM(D50:G50)</f>
        <v>600000</v>
      </c>
      <c r="D50" s="84">
        <v>100000</v>
      </c>
      <c r="E50" s="92">
        <v>400000</v>
      </c>
      <c r="F50" s="101"/>
      <c r="G50" s="102">
        <v>100000</v>
      </c>
      <c r="H50" s="103"/>
      <c r="J50" s="108"/>
    </row>
    <row r="51" spans="1:14" x14ac:dyDescent="0.25">
      <c r="A51" s="117">
        <v>421200</v>
      </c>
      <c r="B51" s="37" t="s">
        <v>30</v>
      </c>
      <c r="C51" s="153">
        <f>SUM(C52+C53)</f>
        <v>20510000</v>
      </c>
      <c r="D51" s="154"/>
      <c r="E51" s="153">
        <f>SUM(E52+E53)</f>
        <v>19410000</v>
      </c>
      <c r="F51" s="154"/>
      <c r="G51" s="153">
        <f>SUM(G52+G53)</f>
        <v>1100000</v>
      </c>
      <c r="I51" s="43"/>
      <c r="J51" s="43"/>
      <c r="L51" s="43"/>
    </row>
    <row r="52" spans="1:14" x14ac:dyDescent="0.25">
      <c r="A52" s="1">
        <v>421225</v>
      </c>
      <c r="B52" s="1" t="s">
        <v>80</v>
      </c>
      <c r="C52" s="106">
        <f>SUM(D52:G52)</f>
        <v>15000000</v>
      </c>
      <c r="D52" s="104"/>
      <c r="E52" s="106">
        <v>14000000</v>
      </c>
      <c r="F52" s="104"/>
      <c r="G52" s="106">
        <v>1000000</v>
      </c>
      <c r="H52" s="43"/>
      <c r="J52" s="43"/>
    </row>
    <row r="53" spans="1:14" x14ac:dyDescent="0.25">
      <c r="A53" s="1">
        <v>421211</v>
      </c>
      <c r="B53" s="2" t="s">
        <v>81</v>
      </c>
      <c r="C53" s="106">
        <f>SUM(D53:G53)</f>
        <v>5510000</v>
      </c>
      <c r="D53" s="104"/>
      <c r="E53" s="106">
        <v>5410000</v>
      </c>
      <c r="F53" s="104"/>
      <c r="G53" s="106">
        <v>100000</v>
      </c>
    </row>
    <row r="54" spans="1:14" x14ac:dyDescent="0.25">
      <c r="A54" s="117">
        <v>421300</v>
      </c>
      <c r="B54" s="38" t="s">
        <v>31</v>
      </c>
      <c r="C54" s="155">
        <f>SUM(C55:C61)</f>
        <v>23681582</v>
      </c>
      <c r="D54" s="154"/>
      <c r="E54" s="146">
        <f>SUM(E55:E61)</f>
        <v>15426000</v>
      </c>
      <c r="F54" s="154"/>
      <c r="G54" s="155">
        <f>SUM(G55:G61)</f>
        <v>8255582</v>
      </c>
      <c r="H54" s="43"/>
      <c r="J54" s="43"/>
    </row>
    <row r="55" spans="1:14" x14ac:dyDescent="0.25">
      <c r="A55" s="65">
        <v>421311</v>
      </c>
      <c r="B55" s="66" t="s">
        <v>82</v>
      </c>
      <c r="C55" s="84">
        <f t="shared" ref="C55:C61" si="1">SUM(D55:G55)</f>
        <v>1000000</v>
      </c>
      <c r="D55" s="82"/>
      <c r="E55" s="84">
        <v>1000000</v>
      </c>
      <c r="F55" s="82"/>
      <c r="G55" s="84"/>
      <c r="H55" s="43"/>
      <c r="I55" s="43"/>
    </row>
    <row r="56" spans="1:14" s="85" customFormat="1" x14ac:dyDescent="0.25">
      <c r="A56" s="82">
        <v>421321</v>
      </c>
      <c r="B56" s="83" t="s">
        <v>83</v>
      </c>
      <c r="C56" s="84">
        <f t="shared" si="1"/>
        <v>600000</v>
      </c>
      <c r="D56" s="82"/>
      <c r="E56" s="84">
        <v>600000</v>
      </c>
      <c r="F56" s="82"/>
      <c r="G56" s="84"/>
      <c r="I56" s="108"/>
      <c r="L56" s="108"/>
      <c r="N56" s="108"/>
    </row>
    <row r="57" spans="1:14" x14ac:dyDescent="0.25">
      <c r="A57" s="65">
        <v>421323</v>
      </c>
      <c r="B57" s="66" t="s">
        <v>85</v>
      </c>
      <c r="C57" s="84">
        <f t="shared" si="1"/>
        <v>5500000</v>
      </c>
      <c r="D57" s="82"/>
      <c r="E57" s="84">
        <v>3000000</v>
      </c>
      <c r="F57" s="82"/>
      <c r="G57" s="84">
        <v>2500000</v>
      </c>
      <c r="H57" s="43"/>
      <c r="L57" s="43"/>
    </row>
    <row r="58" spans="1:14" x14ac:dyDescent="0.25">
      <c r="A58" s="65">
        <v>421324</v>
      </c>
      <c r="B58" s="66" t="s">
        <v>152</v>
      </c>
      <c r="C58" s="84">
        <f t="shared" si="1"/>
        <v>100000</v>
      </c>
      <c r="D58" s="82"/>
      <c r="E58" s="84">
        <v>100000</v>
      </c>
      <c r="F58" s="82"/>
      <c r="G58" s="84"/>
      <c r="I58" s="43"/>
      <c r="J58" s="43"/>
      <c r="K58" s="43"/>
    </row>
    <row r="59" spans="1:14" x14ac:dyDescent="0.25">
      <c r="A59" s="65">
        <v>4213251</v>
      </c>
      <c r="B59" s="66" t="s">
        <v>84</v>
      </c>
      <c r="C59" s="84">
        <f t="shared" si="1"/>
        <v>16276000</v>
      </c>
      <c r="D59" s="82"/>
      <c r="E59" s="84">
        <v>10526000</v>
      </c>
      <c r="F59" s="82"/>
      <c r="G59" s="84">
        <v>5750000</v>
      </c>
      <c r="J59" s="43"/>
    </row>
    <row r="60" spans="1:14" x14ac:dyDescent="0.25">
      <c r="A60" s="1">
        <v>421325</v>
      </c>
      <c r="B60" s="66" t="s">
        <v>86</v>
      </c>
      <c r="C60" s="106">
        <f t="shared" si="1"/>
        <v>200000</v>
      </c>
      <c r="D60" s="104"/>
      <c r="E60" s="106">
        <v>200000</v>
      </c>
      <c r="F60" s="104"/>
      <c r="G60" s="104"/>
    </row>
    <row r="61" spans="1:14" x14ac:dyDescent="0.25">
      <c r="A61" s="1">
        <v>421392</v>
      </c>
      <c r="B61" s="66" t="s">
        <v>153</v>
      </c>
      <c r="C61" s="106">
        <f t="shared" si="1"/>
        <v>5582</v>
      </c>
      <c r="D61" s="104"/>
      <c r="E61" s="106"/>
      <c r="F61" s="104"/>
      <c r="G61" s="106">
        <v>5582</v>
      </c>
    </row>
    <row r="62" spans="1:14" x14ac:dyDescent="0.25">
      <c r="A62" s="118">
        <v>421400</v>
      </c>
      <c r="B62" s="62" t="s">
        <v>17</v>
      </c>
      <c r="C62" s="146">
        <f>SUM(C63:C66)</f>
        <v>2450000</v>
      </c>
      <c r="D62" s="92">
        <f>SUM(D63:D66)</f>
        <v>250000</v>
      </c>
      <c r="E62" s="146">
        <f>SUM(E63:E66)</f>
        <v>2000000</v>
      </c>
      <c r="F62" s="92"/>
      <c r="G62" s="146">
        <f>SUM(G63:G66)</f>
        <v>200000</v>
      </c>
      <c r="H62" s="43"/>
      <c r="I62" s="116"/>
      <c r="K62" s="43"/>
    </row>
    <row r="63" spans="1:14" x14ac:dyDescent="0.25">
      <c r="A63" s="9">
        <v>421411</v>
      </c>
      <c r="B63" s="67" t="s">
        <v>87</v>
      </c>
      <c r="C63" s="106">
        <f>SUM(D63:G63)</f>
        <v>1000000</v>
      </c>
      <c r="D63" s="106"/>
      <c r="E63" s="106">
        <v>1000000</v>
      </c>
      <c r="F63" s="104"/>
      <c r="G63" s="106"/>
      <c r="H63" s="43"/>
      <c r="I63" s="43"/>
    </row>
    <row r="64" spans="1:14" x14ac:dyDescent="0.25">
      <c r="A64" s="9">
        <v>421412</v>
      </c>
      <c r="B64" s="67" t="s">
        <v>88</v>
      </c>
      <c r="C64" s="84">
        <f>SUM(D64:G64)</f>
        <v>850000</v>
      </c>
      <c r="D64" s="84">
        <v>50000</v>
      </c>
      <c r="E64" s="106">
        <v>800000</v>
      </c>
      <c r="F64" s="104"/>
      <c r="G64" s="106"/>
    </row>
    <row r="65" spans="1:12" x14ac:dyDescent="0.25">
      <c r="A65" s="9">
        <v>421414</v>
      </c>
      <c r="B65" s="67" t="s">
        <v>89</v>
      </c>
      <c r="C65" s="84">
        <f>SUM(D65:G65)</f>
        <v>400000</v>
      </c>
      <c r="D65" s="84">
        <v>200000</v>
      </c>
      <c r="E65" s="106"/>
      <c r="F65" s="104"/>
      <c r="G65" s="106">
        <v>200000</v>
      </c>
    </row>
    <row r="66" spans="1:12" x14ac:dyDescent="0.25">
      <c r="A66" s="9">
        <v>421421</v>
      </c>
      <c r="B66" s="67" t="s">
        <v>90</v>
      </c>
      <c r="C66" s="106">
        <f>SUM(D66:G66)</f>
        <v>200000</v>
      </c>
      <c r="D66" s="106"/>
      <c r="E66" s="106">
        <v>200000</v>
      </c>
      <c r="F66" s="104"/>
      <c r="G66" s="106"/>
      <c r="L66" s="43"/>
    </row>
    <row r="67" spans="1:12" x14ac:dyDescent="0.25">
      <c r="A67" s="117">
        <v>421500</v>
      </c>
      <c r="B67" s="60" t="s">
        <v>18</v>
      </c>
      <c r="C67" s="146">
        <f>SUM(C68:C70)</f>
        <v>1284000</v>
      </c>
      <c r="D67" s="92"/>
      <c r="E67" s="146">
        <f>SUM(E68:E70)</f>
        <v>784000</v>
      </c>
      <c r="F67" s="92"/>
      <c r="G67" s="146">
        <f>SUM(G68:G70)</f>
        <v>500000</v>
      </c>
      <c r="J67" s="43"/>
    </row>
    <row r="68" spans="1:12" x14ac:dyDescent="0.25">
      <c r="A68" s="9">
        <v>421511</v>
      </c>
      <c r="B68" s="67" t="s">
        <v>154</v>
      </c>
      <c r="C68" s="106">
        <f>SUM(D68:G68)</f>
        <v>684000</v>
      </c>
      <c r="D68" s="104"/>
      <c r="E68" s="106">
        <v>684000</v>
      </c>
      <c r="F68" s="104"/>
      <c r="G68" s="106"/>
      <c r="H68" s="43"/>
      <c r="I68" s="43"/>
    </row>
    <row r="69" spans="1:12" x14ac:dyDescent="0.25">
      <c r="A69" s="9">
        <v>421512</v>
      </c>
      <c r="B69" s="67" t="s">
        <v>92</v>
      </c>
      <c r="C69" s="106">
        <f>SUM(D69:G69)</f>
        <v>100000</v>
      </c>
      <c r="D69" s="104"/>
      <c r="E69" s="106">
        <v>100000</v>
      </c>
      <c r="F69" s="104"/>
      <c r="G69" s="106"/>
    </row>
    <row r="70" spans="1:12" x14ac:dyDescent="0.25">
      <c r="A70" s="9">
        <v>421522</v>
      </c>
      <c r="B70" s="67" t="s">
        <v>91</v>
      </c>
      <c r="C70" s="106">
        <f>SUM(D70:G70)</f>
        <v>500000</v>
      </c>
      <c r="D70" s="104"/>
      <c r="E70" s="106"/>
      <c r="F70" s="104"/>
      <c r="G70" s="106">
        <v>500000</v>
      </c>
    </row>
    <row r="71" spans="1:12" x14ac:dyDescent="0.25">
      <c r="A71" s="119">
        <v>421900</v>
      </c>
      <c r="B71" s="60" t="s">
        <v>19</v>
      </c>
      <c r="C71" s="146">
        <f>SUM(C72)</f>
        <v>1500000</v>
      </c>
      <c r="D71" s="101"/>
      <c r="E71" s="92"/>
      <c r="F71" s="92"/>
      <c r="G71" s="146">
        <f>SUM(G72)</f>
        <v>1500000</v>
      </c>
    </row>
    <row r="72" spans="1:12" ht="30" x14ac:dyDescent="0.25">
      <c r="A72" s="65">
        <v>421919</v>
      </c>
      <c r="B72" s="66" t="s">
        <v>97</v>
      </c>
      <c r="C72" s="84">
        <f t="shared" ref="C72:C87" si="2">SUM(D72:G72)</f>
        <v>1500000</v>
      </c>
      <c r="D72" s="82"/>
      <c r="E72" s="84"/>
      <c r="F72" s="84"/>
      <c r="G72" s="84">
        <v>1500000</v>
      </c>
    </row>
    <row r="73" spans="1:12" ht="18.75" x14ac:dyDescent="0.3">
      <c r="A73" s="64">
        <v>422300</v>
      </c>
      <c r="B73" s="60" t="s">
        <v>20</v>
      </c>
      <c r="C73" s="146">
        <f t="shared" si="2"/>
        <v>500000</v>
      </c>
      <c r="D73" s="101"/>
      <c r="E73" s="92"/>
      <c r="F73" s="92"/>
      <c r="G73" s="146">
        <v>500000</v>
      </c>
      <c r="I73" s="43"/>
    </row>
    <row r="74" spans="1:12" ht="18.75" x14ac:dyDescent="0.3">
      <c r="A74" s="64">
        <v>423000</v>
      </c>
      <c r="B74" s="12" t="s">
        <v>21</v>
      </c>
      <c r="C74" s="141">
        <f t="shared" si="2"/>
        <v>230460000</v>
      </c>
      <c r="D74" s="143">
        <f>SUM(D75:D82)</f>
        <v>197960000</v>
      </c>
      <c r="E74" s="143">
        <f>SUM(E75:E82)</f>
        <v>5600000</v>
      </c>
      <c r="F74" s="141"/>
      <c r="G74" s="141">
        <f>SUM(G75:G82)</f>
        <v>26900000</v>
      </c>
      <c r="H74" s="43"/>
      <c r="I74" s="116"/>
      <c r="J74" s="116"/>
      <c r="K74" s="43"/>
      <c r="L74" s="131"/>
    </row>
    <row r="75" spans="1:12" ht="18.75" x14ac:dyDescent="0.3">
      <c r="A75" s="57">
        <v>423131</v>
      </c>
      <c r="B75" s="57" t="s">
        <v>151</v>
      </c>
      <c r="C75" s="84">
        <f t="shared" si="2"/>
        <v>250000</v>
      </c>
      <c r="D75" s="156"/>
      <c r="E75" s="157"/>
      <c r="F75" s="157"/>
      <c r="G75" s="84">
        <v>250000</v>
      </c>
      <c r="H75" s="43"/>
      <c r="I75" s="43"/>
      <c r="J75" s="43"/>
    </row>
    <row r="76" spans="1:12" s="100" customFormat="1" x14ac:dyDescent="0.25">
      <c r="A76" s="82">
        <v>423212</v>
      </c>
      <c r="B76" s="82" t="s">
        <v>155</v>
      </c>
      <c r="C76" s="84">
        <f t="shared" si="2"/>
        <v>8000000</v>
      </c>
      <c r="D76" s="99"/>
      <c r="E76" s="84">
        <v>4500000</v>
      </c>
      <c r="F76" s="99"/>
      <c r="G76" s="84">
        <v>3500000</v>
      </c>
      <c r="H76" s="136"/>
      <c r="I76" s="128"/>
      <c r="J76" s="127"/>
    </row>
    <row r="77" spans="1:12" ht="30" x14ac:dyDescent="0.25">
      <c r="A77" s="1">
        <v>423311</v>
      </c>
      <c r="B77" s="2" t="s">
        <v>156</v>
      </c>
      <c r="C77" s="106">
        <f t="shared" si="2"/>
        <v>4000000</v>
      </c>
      <c r="D77" s="104"/>
      <c r="E77" s="84"/>
      <c r="F77" s="104"/>
      <c r="G77" s="106">
        <v>4000000</v>
      </c>
      <c r="J77" s="43"/>
      <c r="L77" s="43"/>
    </row>
    <row r="78" spans="1:12" x14ac:dyDescent="0.25">
      <c r="A78" s="1">
        <v>423421</v>
      </c>
      <c r="B78" s="1" t="s">
        <v>93</v>
      </c>
      <c r="C78" s="106">
        <f t="shared" si="2"/>
        <v>50000</v>
      </c>
      <c r="D78" s="104"/>
      <c r="E78" s="106"/>
      <c r="F78" s="106"/>
      <c r="G78" s="106">
        <v>50000</v>
      </c>
    </row>
    <row r="79" spans="1:12" s="95" customFormat="1" ht="30" x14ac:dyDescent="0.25">
      <c r="A79" s="88">
        <v>423500</v>
      </c>
      <c r="B79" s="96" t="s">
        <v>96</v>
      </c>
      <c r="C79" s="158">
        <f t="shared" si="2"/>
        <v>214660000</v>
      </c>
      <c r="D79" s="84">
        <v>197960000</v>
      </c>
      <c r="E79" s="84"/>
      <c r="F79" s="82"/>
      <c r="G79" s="84">
        <v>16700000</v>
      </c>
      <c r="H79" s="134"/>
      <c r="I79" s="97"/>
      <c r="J79" s="98"/>
      <c r="K79" s="97"/>
      <c r="L79" s="98"/>
    </row>
    <row r="80" spans="1:12" x14ac:dyDescent="0.25">
      <c r="A80" s="1">
        <v>423611</v>
      </c>
      <c r="B80" s="2" t="s">
        <v>94</v>
      </c>
      <c r="C80" s="106">
        <f t="shared" si="2"/>
        <v>1500000</v>
      </c>
      <c r="D80" s="104"/>
      <c r="E80" s="106">
        <v>1100000</v>
      </c>
      <c r="F80" s="104"/>
      <c r="G80" s="84">
        <v>400000</v>
      </c>
    </row>
    <row r="81" spans="1:12" x14ac:dyDescent="0.25">
      <c r="A81" s="1">
        <v>423700</v>
      </c>
      <c r="B81" s="1" t="s">
        <v>95</v>
      </c>
      <c r="C81" s="106">
        <f t="shared" si="2"/>
        <v>1000000</v>
      </c>
      <c r="D81" s="104"/>
      <c r="E81" s="104"/>
      <c r="F81" s="106"/>
      <c r="G81" s="106">
        <v>1000000</v>
      </c>
    </row>
    <row r="82" spans="1:12" ht="30" x14ac:dyDescent="0.25">
      <c r="A82" s="1">
        <v>423900</v>
      </c>
      <c r="B82" s="66" t="s">
        <v>98</v>
      </c>
      <c r="C82" s="106">
        <f t="shared" si="2"/>
        <v>1000000</v>
      </c>
      <c r="D82" s="104"/>
      <c r="E82" s="84"/>
      <c r="F82" s="104"/>
      <c r="G82" s="106">
        <v>1000000</v>
      </c>
    </row>
    <row r="83" spans="1:12" ht="18.75" x14ac:dyDescent="0.3">
      <c r="A83" s="64">
        <v>424000</v>
      </c>
      <c r="B83" s="12" t="s">
        <v>32</v>
      </c>
      <c r="C83" s="141">
        <f t="shared" si="2"/>
        <v>1100000</v>
      </c>
      <c r="D83" s="142"/>
      <c r="E83" s="141">
        <f>SUM(E84:E86)</f>
        <v>1000000</v>
      </c>
      <c r="F83" s="142"/>
      <c r="G83" s="141">
        <f>SUM(G84:G86)</f>
        <v>100000</v>
      </c>
      <c r="L83" s="131"/>
    </row>
    <row r="84" spans="1:12" x14ac:dyDescent="0.25">
      <c r="A84" s="1">
        <v>424331</v>
      </c>
      <c r="B84" s="1" t="s">
        <v>157</v>
      </c>
      <c r="C84" s="84">
        <f t="shared" si="2"/>
        <v>100000</v>
      </c>
      <c r="D84" s="82"/>
      <c r="E84" s="84">
        <v>100000</v>
      </c>
      <c r="F84" s="104"/>
      <c r="G84" s="84"/>
    </row>
    <row r="85" spans="1:12" x14ac:dyDescent="0.25">
      <c r="A85" s="1">
        <v>424341</v>
      </c>
      <c r="B85" s="1" t="s">
        <v>158</v>
      </c>
      <c r="C85" s="84">
        <f t="shared" si="2"/>
        <v>100000</v>
      </c>
      <c r="D85" s="82"/>
      <c r="E85" s="84"/>
      <c r="F85" s="104"/>
      <c r="G85" s="84">
        <v>100000</v>
      </c>
    </row>
    <row r="86" spans="1:12" s="87" customFormat="1" x14ac:dyDescent="0.25">
      <c r="A86" s="86"/>
      <c r="B86" s="88" t="s">
        <v>162</v>
      </c>
      <c r="C86" s="84">
        <f t="shared" si="2"/>
        <v>900000</v>
      </c>
      <c r="D86" s="82"/>
      <c r="E86" s="84">
        <v>900000</v>
      </c>
      <c r="F86" s="104"/>
      <c r="G86" s="84"/>
    </row>
    <row r="87" spans="1:12" ht="18.75" x14ac:dyDescent="0.3">
      <c r="A87" s="64">
        <v>425000</v>
      </c>
      <c r="B87" s="13" t="s">
        <v>22</v>
      </c>
      <c r="C87" s="141">
        <f t="shared" si="2"/>
        <v>13000000</v>
      </c>
      <c r="D87" s="159">
        <f>SUM(D88+D99)</f>
        <v>200000</v>
      </c>
      <c r="E87" s="141">
        <f>SUM(E88+E99)</f>
        <v>3750000</v>
      </c>
      <c r="F87" s="141"/>
      <c r="G87" s="141">
        <f>SUM(G88+G99)</f>
        <v>9050000</v>
      </c>
      <c r="H87" s="43"/>
      <c r="I87" s="43"/>
      <c r="L87" s="131"/>
    </row>
    <row r="88" spans="1:12" x14ac:dyDescent="0.25">
      <c r="A88" s="114">
        <v>425100</v>
      </c>
      <c r="B88" s="14" t="s">
        <v>28</v>
      </c>
      <c r="C88" s="155">
        <f>SUM(C89:C98)</f>
        <v>8400000</v>
      </c>
      <c r="D88" s="155"/>
      <c r="E88" s="155">
        <f>SUM(E89:E98)</f>
        <v>2000000</v>
      </c>
      <c r="F88" s="155"/>
      <c r="G88" s="155">
        <f>SUM(G89:G98)</f>
        <v>6400000</v>
      </c>
      <c r="I88" s="43"/>
      <c r="K88" s="43"/>
    </row>
    <row r="89" spans="1:12" x14ac:dyDescent="0.25">
      <c r="A89" s="57">
        <v>425111</v>
      </c>
      <c r="B89" s="59" t="s">
        <v>99</v>
      </c>
      <c r="C89" s="84">
        <f t="shared" ref="C89:C98" si="3">SUM(D89:G89)</f>
        <v>1000000</v>
      </c>
      <c r="D89" s="148"/>
      <c r="E89" s="84">
        <v>500000</v>
      </c>
      <c r="F89" s="148"/>
      <c r="G89" s="84">
        <v>500000</v>
      </c>
      <c r="H89" s="43"/>
      <c r="I89" s="43"/>
      <c r="J89" s="43"/>
    </row>
    <row r="90" spans="1:12" x14ac:dyDescent="0.25">
      <c r="A90" s="57">
        <v>425112</v>
      </c>
      <c r="B90" s="59" t="s">
        <v>146</v>
      </c>
      <c r="C90" s="84">
        <f t="shared" si="3"/>
        <v>500000</v>
      </c>
      <c r="D90" s="148"/>
      <c r="E90" s="84"/>
      <c r="F90" s="148"/>
      <c r="G90" s="84">
        <v>500000</v>
      </c>
      <c r="H90" s="116"/>
      <c r="J90" s="43"/>
    </row>
    <row r="91" spans="1:12" s="95" customFormat="1" x14ac:dyDescent="0.25">
      <c r="A91" s="90">
        <v>4251121</v>
      </c>
      <c r="B91" s="94" t="s">
        <v>100</v>
      </c>
      <c r="C91" s="84">
        <f t="shared" si="3"/>
        <v>500000</v>
      </c>
      <c r="D91" s="148"/>
      <c r="E91" s="84">
        <v>500000</v>
      </c>
      <c r="F91" s="148"/>
      <c r="G91" s="84"/>
      <c r="H91" s="137"/>
      <c r="I91" s="138"/>
    </row>
    <row r="92" spans="1:12" x14ac:dyDescent="0.25">
      <c r="A92" s="9">
        <v>425113</v>
      </c>
      <c r="B92" s="52" t="s">
        <v>101</v>
      </c>
      <c r="C92" s="84">
        <f t="shared" si="3"/>
        <v>2400000</v>
      </c>
      <c r="D92" s="144"/>
      <c r="E92" s="84">
        <v>500000</v>
      </c>
      <c r="F92" s="107"/>
      <c r="G92" s="84">
        <v>1900000</v>
      </c>
    </row>
    <row r="93" spans="1:12" x14ac:dyDescent="0.25">
      <c r="A93" s="9">
        <v>425114</v>
      </c>
      <c r="B93" s="52" t="s">
        <v>102</v>
      </c>
      <c r="C93" s="106">
        <f t="shared" si="3"/>
        <v>500000</v>
      </c>
      <c r="D93" s="144"/>
      <c r="E93" s="107"/>
      <c r="F93" s="107"/>
      <c r="G93" s="84">
        <v>500000</v>
      </c>
      <c r="H93" s="43"/>
    </row>
    <row r="94" spans="1:12" ht="30" x14ac:dyDescent="0.25">
      <c r="A94" s="9">
        <v>425115</v>
      </c>
      <c r="B94" s="52" t="s">
        <v>103</v>
      </c>
      <c r="C94" s="160">
        <f t="shared" si="3"/>
        <v>1000000</v>
      </c>
      <c r="D94" s="161"/>
      <c r="E94" s="106">
        <v>500000</v>
      </c>
      <c r="F94" s="107"/>
      <c r="G94" s="106">
        <v>500000</v>
      </c>
      <c r="I94" s="43"/>
    </row>
    <row r="95" spans="1:12" x14ac:dyDescent="0.25">
      <c r="A95" s="9">
        <v>425116</v>
      </c>
      <c r="B95" s="52" t="s">
        <v>80</v>
      </c>
      <c r="C95" s="106">
        <f t="shared" si="3"/>
        <v>300000</v>
      </c>
      <c r="D95" s="107"/>
      <c r="E95" s="106"/>
      <c r="F95" s="107"/>
      <c r="G95" s="106">
        <v>300000</v>
      </c>
      <c r="I95" s="43"/>
    </row>
    <row r="96" spans="1:12" ht="24" customHeight="1" x14ac:dyDescent="0.25">
      <c r="A96" s="9">
        <v>425117</v>
      </c>
      <c r="B96" s="52" t="s">
        <v>104</v>
      </c>
      <c r="C96" s="106">
        <f t="shared" si="3"/>
        <v>500000</v>
      </c>
      <c r="D96" s="107"/>
      <c r="E96" s="106"/>
      <c r="F96" s="107"/>
      <c r="G96" s="106">
        <v>500000</v>
      </c>
      <c r="J96" s="43"/>
    </row>
    <row r="97" spans="1:11" ht="24" customHeight="1" x14ac:dyDescent="0.25">
      <c r="A97" s="9">
        <v>425118</v>
      </c>
      <c r="B97" s="52" t="s">
        <v>105</v>
      </c>
      <c r="C97" s="106">
        <f t="shared" si="3"/>
        <v>200000</v>
      </c>
      <c r="D97" s="107"/>
      <c r="E97" s="106"/>
      <c r="F97" s="107"/>
      <c r="G97" s="106">
        <v>200000</v>
      </c>
    </row>
    <row r="98" spans="1:11" s="85" customFormat="1" ht="31.5" customHeight="1" x14ac:dyDescent="0.25">
      <c r="A98" s="104">
        <v>425119</v>
      </c>
      <c r="B98" s="105" t="s">
        <v>106</v>
      </c>
      <c r="C98" s="106">
        <f t="shared" si="3"/>
        <v>1500000</v>
      </c>
      <c r="D98" s="107"/>
      <c r="E98" s="107"/>
      <c r="F98" s="107"/>
      <c r="G98" s="106">
        <v>1500000</v>
      </c>
      <c r="H98" s="108"/>
    </row>
    <row r="99" spans="1:11" ht="24" customHeight="1" x14ac:dyDescent="0.25">
      <c r="A99" s="120">
        <v>425200</v>
      </c>
      <c r="B99" s="17" t="s">
        <v>29</v>
      </c>
      <c r="C99" s="155">
        <f>SUM(C100:C113)</f>
        <v>4600000</v>
      </c>
      <c r="D99" s="155">
        <f>SUM(D100:D113)</f>
        <v>200000</v>
      </c>
      <c r="E99" s="155">
        <f>SUM(E100:E113)</f>
        <v>1750000</v>
      </c>
      <c r="F99" s="155"/>
      <c r="G99" s="155">
        <f>SUM(G100:G113)</f>
        <v>2650000</v>
      </c>
      <c r="H99" s="43"/>
      <c r="I99" s="43"/>
      <c r="J99" s="43"/>
    </row>
    <row r="100" spans="1:11" ht="24" customHeight="1" x14ac:dyDescent="0.25">
      <c r="A100" s="8">
        <v>425210</v>
      </c>
      <c r="B100" s="52" t="s">
        <v>66</v>
      </c>
      <c r="C100" s="106">
        <f t="shared" ref="C100:C114" si="4">SUM(D100:G100)</f>
        <v>200000</v>
      </c>
      <c r="D100" s="107"/>
      <c r="E100" s="84">
        <v>100000</v>
      </c>
      <c r="F100" s="107"/>
      <c r="G100" s="106">
        <v>100000</v>
      </c>
      <c r="H100" s="43"/>
      <c r="I100" s="43"/>
      <c r="J100" s="123"/>
      <c r="K100" s="43"/>
    </row>
    <row r="101" spans="1:11" ht="24" customHeight="1" x14ac:dyDescent="0.25">
      <c r="A101" s="56">
        <v>425212</v>
      </c>
      <c r="B101" s="52" t="s">
        <v>67</v>
      </c>
      <c r="C101" s="106">
        <f t="shared" si="4"/>
        <v>50000</v>
      </c>
      <c r="D101" s="104"/>
      <c r="E101" s="104"/>
      <c r="F101" s="104"/>
      <c r="G101" s="106">
        <v>50000</v>
      </c>
      <c r="I101" s="43"/>
    </row>
    <row r="102" spans="1:11" ht="24" customHeight="1" x14ac:dyDescent="0.25">
      <c r="A102" s="56">
        <v>425220</v>
      </c>
      <c r="B102" s="52" t="s">
        <v>68</v>
      </c>
      <c r="C102" s="106">
        <f t="shared" si="4"/>
        <v>300000</v>
      </c>
      <c r="D102" s="104"/>
      <c r="E102" s="104"/>
      <c r="F102" s="104"/>
      <c r="G102" s="106">
        <v>300000</v>
      </c>
      <c r="I102" s="43"/>
    </row>
    <row r="103" spans="1:11" ht="24" customHeight="1" x14ac:dyDescent="0.25">
      <c r="A103" s="56">
        <v>425221</v>
      </c>
      <c r="B103" s="52" t="s">
        <v>69</v>
      </c>
      <c r="C103" s="106">
        <f t="shared" si="4"/>
        <v>300000</v>
      </c>
      <c r="D103" s="104"/>
      <c r="E103" s="104"/>
      <c r="F103" s="104"/>
      <c r="G103" s="106">
        <v>300000</v>
      </c>
    </row>
    <row r="104" spans="1:11" x14ac:dyDescent="0.25">
      <c r="A104" s="56">
        <v>425222</v>
      </c>
      <c r="B104" s="55" t="s">
        <v>70</v>
      </c>
      <c r="C104" s="106">
        <f t="shared" si="4"/>
        <v>300000</v>
      </c>
      <c r="D104" s="104"/>
      <c r="E104" s="84"/>
      <c r="F104" s="104"/>
      <c r="G104" s="106">
        <v>300000</v>
      </c>
    </row>
    <row r="105" spans="1:11" x14ac:dyDescent="0.25">
      <c r="A105" s="56">
        <v>425223</v>
      </c>
      <c r="B105" s="55" t="s">
        <v>71</v>
      </c>
      <c r="C105" s="106">
        <f t="shared" si="4"/>
        <v>50000</v>
      </c>
      <c r="D105" s="104"/>
      <c r="E105" s="84"/>
      <c r="F105" s="104"/>
      <c r="G105" s="106">
        <v>50000</v>
      </c>
    </row>
    <row r="106" spans="1:11" x14ac:dyDescent="0.25">
      <c r="A106" s="56">
        <v>425224</v>
      </c>
      <c r="B106" s="52" t="s">
        <v>72</v>
      </c>
      <c r="C106" s="106">
        <f t="shared" si="4"/>
        <v>50000</v>
      </c>
      <c r="D106" s="104"/>
      <c r="E106" s="84"/>
      <c r="F106" s="104"/>
      <c r="G106" s="106">
        <v>50000</v>
      </c>
    </row>
    <row r="107" spans="1:11" x14ac:dyDescent="0.25">
      <c r="A107" s="56">
        <v>425225</v>
      </c>
      <c r="B107" s="52" t="s">
        <v>161</v>
      </c>
      <c r="C107" s="106">
        <f t="shared" si="4"/>
        <v>200000</v>
      </c>
      <c r="D107" s="104"/>
      <c r="E107" s="84">
        <v>200000</v>
      </c>
      <c r="F107" s="104"/>
      <c r="G107" s="106"/>
    </row>
    <row r="108" spans="1:11" x14ac:dyDescent="0.25">
      <c r="A108" s="56">
        <v>425227</v>
      </c>
      <c r="B108" s="52" t="s">
        <v>73</v>
      </c>
      <c r="C108" s="106">
        <f t="shared" si="4"/>
        <v>600000</v>
      </c>
      <c r="D108" s="104"/>
      <c r="E108" s="106">
        <v>350000</v>
      </c>
      <c r="F108" s="104"/>
      <c r="G108" s="106">
        <v>250000</v>
      </c>
    </row>
    <row r="109" spans="1:11" x14ac:dyDescent="0.25">
      <c r="A109" s="56">
        <v>425229</v>
      </c>
      <c r="B109" s="109" t="s">
        <v>171</v>
      </c>
      <c r="C109" s="106">
        <f t="shared" si="4"/>
        <v>300000</v>
      </c>
      <c r="D109" s="104"/>
      <c r="E109" s="106">
        <v>300000</v>
      </c>
      <c r="F109" s="104"/>
      <c r="G109" s="106"/>
    </row>
    <row r="110" spans="1:11" x14ac:dyDescent="0.25">
      <c r="A110" s="56">
        <v>425251</v>
      </c>
      <c r="B110" s="52" t="s">
        <v>74</v>
      </c>
      <c r="C110" s="106">
        <f t="shared" si="4"/>
        <v>400000</v>
      </c>
      <c r="D110" s="104"/>
      <c r="E110" s="106">
        <v>200000</v>
      </c>
      <c r="F110" s="104"/>
      <c r="G110" s="106">
        <v>200000</v>
      </c>
    </row>
    <row r="111" spans="1:11" x14ac:dyDescent="0.25">
      <c r="A111" s="56">
        <v>425252</v>
      </c>
      <c r="B111" s="52" t="s">
        <v>75</v>
      </c>
      <c r="C111" s="106">
        <f t="shared" si="4"/>
        <v>600000</v>
      </c>
      <c r="D111" s="104"/>
      <c r="E111" s="84">
        <v>300000</v>
      </c>
      <c r="F111" s="104"/>
      <c r="G111" s="106">
        <v>300000</v>
      </c>
    </row>
    <row r="112" spans="1:11" x14ac:dyDescent="0.25">
      <c r="A112" s="2">
        <v>425253</v>
      </c>
      <c r="B112" s="2" t="s">
        <v>142</v>
      </c>
      <c r="C112" s="106">
        <f t="shared" si="4"/>
        <v>250000</v>
      </c>
      <c r="D112" s="106">
        <v>200000</v>
      </c>
      <c r="E112" s="106"/>
      <c r="F112" s="104"/>
      <c r="G112" s="106">
        <v>50000</v>
      </c>
    </row>
    <row r="113" spans="1:19" ht="45" x14ac:dyDescent="0.25">
      <c r="A113" s="56">
        <v>425290</v>
      </c>
      <c r="B113" s="52" t="s">
        <v>76</v>
      </c>
      <c r="C113" s="106">
        <f t="shared" si="4"/>
        <v>1000000</v>
      </c>
      <c r="D113" s="104"/>
      <c r="E113" s="106">
        <v>300000</v>
      </c>
      <c r="F113" s="104"/>
      <c r="G113" s="106">
        <v>700000</v>
      </c>
      <c r="J113" s="78"/>
    </row>
    <row r="114" spans="1:19" ht="18.75" x14ac:dyDescent="0.3">
      <c r="A114" s="69">
        <v>426000</v>
      </c>
      <c r="B114" s="13" t="s">
        <v>33</v>
      </c>
      <c r="C114" s="141">
        <f t="shared" si="4"/>
        <v>61809840</v>
      </c>
      <c r="D114" s="162">
        <f>SUM(D115+D118+D119+D123+D124+D125+D128+D131+D134+D139)</f>
        <v>1190000</v>
      </c>
      <c r="E114" s="143">
        <f>SUM(E115+E118+E119+E123+E124+E125+E134+E139)</f>
        <v>49470000</v>
      </c>
      <c r="F114" s="141"/>
      <c r="G114" s="141">
        <f>SUM(G115+G118+G119+G123+G124+G125+G134+G139)</f>
        <v>11149840</v>
      </c>
      <c r="H114" s="116"/>
      <c r="I114" s="43"/>
      <c r="J114" s="43"/>
      <c r="K114" s="131"/>
    </row>
    <row r="115" spans="1:19" x14ac:dyDescent="0.25">
      <c r="A115" s="121">
        <v>426100</v>
      </c>
      <c r="B115" s="15" t="s">
        <v>26</v>
      </c>
      <c r="C115" s="155">
        <f>SUM(C116+C117)</f>
        <v>4600000</v>
      </c>
      <c r="D115" s="84">
        <f>SUM(D116:D117)</f>
        <v>200000</v>
      </c>
      <c r="E115" s="148">
        <f>SUM(E116+E117)</f>
        <v>2000000</v>
      </c>
      <c r="F115" s="155"/>
      <c r="G115" s="155">
        <f>SUM(G116+G117)</f>
        <v>2400000</v>
      </c>
      <c r="H115" s="116"/>
      <c r="I115" s="43"/>
    </row>
    <row r="116" spans="1:19" x14ac:dyDescent="0.25">
      <c r="A116" s="57">
        <v>426111</v>
      </c>
      <c r="B116" s="81" t="s">
        <v>107</v>
      </c>
      <c r="C116" s="84">
        <f>SUM(D116:G116)</f>
        <v>3900000</v>
      </c>
      <c r="D116" s="84">
        <v>200000</v>
      </c>
      <c r="E116" s="84">
        <v>2000000</v>
      </c>
      <c r="F116" s="84"/>
      <c r="G116" s="84">
        <v>1700000</v>
      </c>
      <c r="H116" s="123"/>
      <c r="I116" s="68"/>
      <c r="J116" s="123"/>
      <c r="K116" s="68"/>
      <c r="L116" s="68"/>
      <c r="M116" s="68"/>
      <c r="N116" s="68"/>
      <c r="O116" s="68"/>
      <c r="P116" s="68"/>
      <c r="Q116" s="68"/>
      <c r="R116" s="68"/>
      <c r="S116" s="68"/>
    </row>
    <row r="117" spans="1:19" x14ac:dyDescent="0.25">
      <c r="A117" s="57">
        <v>426123</v>
      </c>
      <c r="B117" s="81" t="s">
        <v>108</v>
      </c>
      <c r="C117" s="84">
        <f>SUM(D117:G117)</f>
        <v>700000</v>
      </c>
      <c r="D117" s="82"/>
      <c r="E117" s="84"/>
      <c r="F117" s="82"/>
      <c r="G117" s="84">
        <v>700000</v>
      </c>
      <c r="H117" s="123"/>
      <c r="I117" s="123"/>
      <c r="J117" s="68"/>
      <c r="K117" s="68"/>
      <c r="L117" s="68"/>
      <c r="M117" s="68"/>
      <c r="N117" s="68"/>
      <c r="O117" s="68"/>
      <c r="P117" s="68"/>
      <c r="Q117" s="68"/>
      <c r="R117" s="68"/>
      <c r="S117" s="68"/>
    </row>
    <row r="118" spans="1:19" x14ac:dyDescent="0.25">
      <c r="A118" s="121">
        <v>426300</v>
      </c>
      <c r="B118" s="53" t="s">
        <v>109</v>
      </c>
      <c r="C118" s="148">
        <f>SUM(D118:G118)</f>
        <v>300000</v>
      </c>
      <c r="D118" s="99"/>
      <c r="E118" s="148"/>
      <c r="F118" s="99"/>
      <c r="G118" s="148">
        <v>300000</v>
      </c>
      <c r="H118" s="68"/>
      <c r="I118" s="68"/>
      <c r="J118" s="68"/>
      <c r="K118" s="68"/>
      <c r="L118" s="68"/>
      <c r="M118" s="68"/>
      <c r="N118" s="68"/>
      <c r="O118" s="68"/>
      <c r="P118" s="68"/>
      <c r="Q118" s="68"/>
      <c r="R118" s="68"/>
      <c r="S118" s="68"/>
    </row>
    <row r="119" spans="1:19" x14ac:dyDescent="0.25">
      <c r="A119" s="121">
        <v>426400</v>
      </c>
      <c r="B119" s="54" t="s">
        <v>34</v>
      </c>
      <c r="C119" s="148">
        <f>SUM(C120:C122)</f>
        <v>1708000</v>
      </c>
      <c r="D119" s="148">
        <f>SUM(D120:D122)</f>
        <v>990000</v>
      </c>
      <c r="E119" s="148">
        <f>SUM(E120:E122)</f>
        <v>378000</v>
      </c>
      <c r="F119" s="99"/>
      <c r="G119" s="148">
        <f>SUM(G120:G122)</f>
        <v>340000</v>
      </c>
      <c r="H119" s="124"/>
      <c r="I119" s="123"/>
      <c r="J119" s="68"/>
      <c r="K119" s="68"/>
      <c r="L119" s="68"/>
      <c r="M119" s="68"/>
      <c r="N119" s="68"/>
      <c r="O119" s="68"/>
      <c r="P119" s="68"/>
      <c r="Q119" s="68"/>
      <c r="R119" s="68"/>
      <c r="S119" s="68"/>
    </row>
    <row r="120" spans="1:19" s="93" customFormat="1" x14ac:dyDescent="0.25">
      <c r="A120" s="90">
        <v>426411</v>
      </c>
      <c r="B120" s="90" t="s">
        <v>159</v>
      </c>
      <c r="C120" s="84">
        <f>SUM(D120:G120)</f>
        <v>1468000</v>
      </c>
      <c r="D120" s="89">
        <v>990000</v>
      </c>
      <c r="E120" s="84">
        <v>378000</v>
      </c>
      <c r="F120" s="99"/>
      <c r="G120" s="84">
        <v>100000</v>
      </c>
      <c r="H120" s="124"/>
      <c r="J120" s="124"/>
      <c r="K120" s="124"/>
    </row>
    <row r="121" spans="1:19" x14ac:dyDescent="0.25">
      <c r="A121" s="65">
        <v>426413</v>
      </c>
      <c r="B121" s="81" t="s">
        <v>110</v>
      </c>
      <c r="C121" s="84">
        <f>SUM(D121:G121)</f>
        <v>40000</v>
      </c>
      <c r="D121" s="99"/>
      <c r="E121" s="84"/>
      <c r="F121" s="99"/>
      <c r="G121" s="84">
        <v>40000</v>
      </c>
      <c r="H121" s="68"/>
      <c r="I121" s="68"/>
      <c r="J121" s="123"/>
      <c r="K121" s="68"/>
      <c r="L121" s="68"/>
      <c r="M121" s="68"/>
      <c r="N121" s="68"/>
      <c r="O121" s="68"/>
      <c r="P121" s="68"/>
      <c r="Q121" s="68"/>
      <c r="R121" s="68"/>
      <c r="S121" s="68"/>
    </row>
    <row r="122" spans="1:19" x14ac:dyDescent="0.25">
      <c r="A122" s="65">
        <v>426491</v>
      </c>
      <c r="B122" s="66" t="s">
        <v>111</v>
      </c>
      <c r="C122" s="84">
        <f>SUM(D122:G122)</f>
        <v>200000</v>
      </c>
      <c r="D122" s="99"/>
      <c r="E122" s="84"/>
      <c r="F122" s="99"/>
      <c r="G122" s="84">
        <v>200000</v>
      </c>
      <c r="H122" s="68"/>
      <c r="I122" s="68"/>
      <c r="J122" s="68"/>
      <c r="K122" s="68"/>
      <c r="L122" s="68"/>
      <c r="M122" s="68"/>
      <c r="N122" s="68"/>
      <c r="O122" s="68"/>
      <c r="P122" s="68"/>
      <c r="Q122" s="68"/>
      <c r="R122" s="68"/>
      <c r="S122" s="68"/>
    </row>
    <row r="123" spans="1:19" x14ac:dyDescent="0.25">
      <c r="A123" s="121">
        <v>426500</v>
      </c>
      <c r="B123" s="54" t="s">
        <v>112</v>
      </c>
      <c r="C123" s="148"/>
      <c r="D123" s="82"/>
      <c r="E123" s="99"/>
      <c r="F123" s="82"/>
      <c r="G123" s="148"/>
      <c r="H123" s="68"/>
      <c r="I123" s="123"/>
      <c r="J123" s="68"/>
      <c r="K123" s="68"/>
      <c r="L123" s="68"/>
      <c r="M123" s="68"/>
      <c r="N123" s="68"/>
      <c r="O123" s="68"/>
      <c r="P123" s="68"/>
      <c r="Q123" s="68"/>
      <c r="R123" s="68"/>
      <c r="S123" s="68"/>
    </row>
    <row r="124" spans="1:19" x14ac:dyDescent="0.25">
      <c r="A124" s="121">
        <v>426600</v>
      </c>
      <c r="B124" s="54" t="s">
        <v>60</v>
      </c>
      <c r="C124" s="99"/>
      <c r="D124" s="99"/>
      <c r="E124" s="99"/>
      <c r="F124" s="99"/>
      <c r="G124" s="148"/>
      <c r="H124" s="68"/>
      <c r="I124" s="68"/>
      <c r="J124" s="68"/>
      <c r="K124" s="68"/>
      <c r="L124" s="68"/>
      <c r="M124" s="68"/>
      <c r="N124" s="68"/>
      <c r="O124" s="68"/>
      <c r="P124" s="68"/>
      <c r="Q124" s="68"/>
      <c r="R124" s="68"/>
      <c r="S124" s="68"/>
    </row>
    <row r="125" spans="1:19" x14ac:dyDescent="0.25">
      <c r="A125" s="114">
        <v>426700</v>
      </c>
      <c r="B125" s="39" t="s">
        <v>113</v>
      </c>
      <c r="C125" s="148">
        <f>SUM(C126+C127+C128+C131)</f>
        <v>39329840</v>
      </c>
      <c r="D125" s="99"/>
      <c r="E125" s="148">
        <f>SUM(E126+E127+E128+E131)</f>
        <v>33820000</v>
      </c>
      <c r="F125" s="148"/>
      <c r="G125" s="148">
        <f>SUM(G126+G127+G128+G131)</f>
        <v>5509840</v>
      </c>
      <c r="H125" s="123"/>
      <c r="I125" s="123"/>
      <c r="J125" s="123"/>
      <c r="K125" s="68"/>
      <c r="L125" s="68"/>
      <c r="M125" s="68"/>
      <c r="N125" s="68"/>
      <c r="O125" s="68"/>
      <c r="P125" s="68"/>
      <c r="Q125" s="68"/>
      <c r="R125" s="68"/>
      <c r="S125" s="68"/>
    </row>
    <row r="126" spans="1:19" x14ac:dyDescent="0.25">
      <c r="A126" s="57">
        <v>426751</v>
      </c>
      <c r="B126" s="81" t="s">
        <v>114</v>
      </c>
      <c r="C126" s="148">
        <f t="shared" ref="C126:C133" si="5">SUM(D126:G126)</f>
        <v>32560000</v>
      </c>
      <c r="D126" s="82"/>
      <c r="E126" s="148">
        <v>28560000</v>
      </c>
      <c r="F126" s="84"/>
      <c r="G126" s="84">
        <v>4000000</v>
      </c>
      <c r="H126" s="123"/>
      <c r="I126" s="123"/>
      <c r="J126" s="123"/>
      <c r="K126" s="68"/>
      <c r="L126" s="68"/>
      <c r="M126" s="68"/>
      <c r="N126" s="68"/>
      <c r="O126" s="68"/>
      <c r="P126" s="68"/>
      <c r="Q126" s="68"/>
      <c r="R126" s="68"/>
      <c r="S126" s="68"/>
    </row>
    <row r="127" spans="1:19" x14ac:dyDescent="0.25">
      <c r="A127" s="51"/>
      <c r="B127" s="67" t="s">
        <v>144</v>
      </c>
      <c r="C127" s="106">
        <f t="shared" si="5"/>
        <v>500000</v>
      </c>
      <c r="D127" s="104"/>
      <c r="E127" s="163"/>
      <c r="F127" s="106"/>
      <c r="G127" s="106">
        <v>500000</v>
      </c>
      <c r="H127" s="43"/>
      <c r="J127" s="43"/>
    </row>
    <row r="128" spans="1:19" x14ac:dyDescent="0.25">
      <c r="A128" s="125">
        <v>426721</v>
      </c>
      <c r="B128" s="67" t="s">
        <v>115</v>
      </c>
      <c r="C128" s="163">
        <f t="shared" si="5"/>
        <v>3600000</v>
      </c>
      <c r="D128" s="104"/>
      <c r="E128" s="163">
        <v>2960000</v>
      </c>
      <c r="F128" s="106"/>
      <c r="G128" s="163">
        <v>640000</v>
      </c>
      <c r="I128" s="43"/>
    </row>
    <row r="129" spans="1:10" x14ac:dyDescent="0.25">
      <c r="A129" s="1">
        <v>4267112</v>
      </c>
      <c r="B129" s="67" t="s">
        <v>116</v>
      </c>
      <c r="C129" s="144">
        <f t="shared" si="5"/>
        <v>600000</v>
      </c>
      <c r="D129" s="145"/>
      <c r="E129" s="144">
        <v>600000</v>
      </c>
      <c r="F129" s="104"/>
      <c r="G129" s="106"/>
      <c r="I129" s="43"/>
    </row>
    <row r="130" spans="1:10" x14ac:dyDescent="0.25">
      <c r="A130" s="1"/>
      <c r="B130" s="67" t="s">
        <v>117</v>
      </c>
      <c r="C130" s="144">
        <f t="shared" si="5"/>
        <v>3000000</v>
      </c>
      <c r="D130" s="145"/>
      <c r="E130" s="144">
        <v>2360000</v>
      </c>
      <c r="F130" s="104"/>
      <c r="G130" s="106">
        <v>640000</v>
      </c>
      <c r="I130" s="43"/>
    </row>
    <row r="131" spans="1:10" x14ac:dyDescent="0.25">
      <c r="A131" s="125">
        <v>426791</v>
      </c>
      <c r="B131" s="40" t="s">
        <v>63</v>
      </c>
      <c r="C131" s="148">
        <f t="shared" si="5"/>
        <v>2669840</v>
      </c>
      <c r="D131" s="145"/>
      <c r="E131" s="148">
        <v>2300000</v>
      </c>
      <c r="F131" s="104"/>
      <c r="G131" s="163">
        <v>369840</v>
      </c>
      <c r="I131" s="43"/>
    </row>
    <row r="132" spans="1:10" x14ac:dyDescent="0.25">
      <c r="A132" s="1">
        <v>4267921</v>
      </c>
      <c r="B132" s="67" t="s">
        <v>118</v>
      </c>
      <c r="C132" s="84">
        <f t="shared" si="5"/>
        <v>1369840</v>
      </c>
      <c r="D132" s="145"/>
      <c r="E132" s="84">
        <v>1000000</v>
      </c>
      <c r="F132" s="104"/>
      <c r="G132" s="106">
        <v>369840</v>
      </c>
      <c r="I132" s="43"/>
    </row>
    <row r="133" spans="1:10" x14ac:dyDescent="0.25">
      <c r="A133" s="1"/>
      <c r="B133" s="2" t="s">
        <v>119</v>
      </c>
      <c r="C133" s="84">
        <f t="shared" si="5"/>
        <v>1300000</v>
      </c>
      <c r="D133" s="104"/>
      <c r="E133" s="84">
        <v>1300000</v>
      </c>
      <c r="F133" s="104"/>
      <c r="G133" s="106"/>
    </row>
    <row r="134" spans="1:10" x14ac:dyDescent="0.25">
      <c r="A134" s="122">
        <v>426800</v>
      </c>
      <c r="B134" s="17" t="s">
        <v>25</v>
      </c>
      <c r="C134" s="155">
        <f>SUM(C135:C138)</f>
        <v>13872000</v>
      </c>
      <c r="D134" s="154"/>
      <c r="E134" s="155">
        <f>SUM(E135:E138)</f>
        <v>12372000</v>
      </c>
      <c r="F134" s="155"/>
      <c r="G134" s="155">
        <f>SUM(G135:G138)</f>
        <v>1500000</v>
      </c>
      <c r="H134" s="43"/>
    </row>
    <row r="135" spans="1:10" x14ac:dyDescent="0.25">
      <c r="A135" s="79">
        <v>426821</v>
      </c>
      <c r="B135" s="52" t="s">
        <v>120</v>
      </c>
      <c r="C135" s="163">
        <f>SUM(D135:G135)</f>
        <v>12372000</v>
      </c>
      <c r="D135" s="104"/>
      <c r="E135" s="163">
        <v>11372000</v>
      </c>
      <c r="F135" s="163"/>
      <c r="G135" s="148">
        <v>1000000</v>
      </c>
      <c r="I135" s="43"/>
      <c r="J135" s="43"/>
    </row>
    <row r="136" spans="1:10" x14ac:dyDescent="0.25">
      <c r="A136" s="79"/>
      <c r="B136" s="52" t="s">
        <v>122</v>
      </c>
      <c r="C136" s="106"/>
      <c r="D136" s="104"/>
      <c r="E136" s="84"/>
      <c r="F136" s="163"/>
      <c r="G136" s="106"/>
      <c r="H136" s="43"/>
    </row>
    <row r="137" spans="1:10" x14ac:dyDescent="0.25">
      <c r="A137" s="79">
        <v>426811</v>
      </c>
      <c r="B137" s="52" t="s">
        <v>121</v>
      </c>
      <c r="C137" s="106">
        <f>SUM(D137:G137)</f>
        <v>500000</v>
      </c>
      <c r="D137" s="104"/>
      <c r="E137" s="106">
        <v>500000</v>
      </c>
      <c r="F137" s="163"/>
      <c r="G137" s="106"/>
      <c r="I137" s="43"/>
    </row>
    <row r="138" spans="1:10" x14ac:dyDescent="0.25">
      <c r="A138" s="79">
        <v>4268112</v>
      </c>
      <c r="B138" s="52" t="s">
        <v>123</v>
      </c>
      <c r="C138" s="106">
        <f>SUM(D138:G138)</f>
        <v>1000000</v>
      </c>
      <c r="D138" s="104"/>
      <c r="E138" s="106">
        <v>500000</v>
      </c>
      <c r="F138" s="163"/>
      <c r="G138" s="106">
        <v>500000</v>
      </c>
    </row>
    <row r="139" spans="1:10" x14ac:dyDescent="0.25">
      <c r="A139" s="115">
        <v>426900</v>
      </c>
      <c r="B139" s="17" t="s">
        <v>27</v>
      </c>
      <c r="C139" s="164">
        <f>SUM(C140:C145)</f>
        <v>2000000</v>
      </c>
      <c r="D139" s="164"/>
      <c r="E139" s="164">
        <f>SUM(E140:E145)</f>
        <v>900000</v>
      </c>
      <c r="F139" s="164"/>
      <c r="G139" s="164">
        <f>SUM(G140:G145)</f>
        <v>1100000</v>
      </c>
      <c r="H139" s="43"/>
      <c r="I139" s="43"/>
      <c r="J139" s="43"/>
    </row>
    <row r="140" spans="1:10" x14ac:dyDescent="0.25">
      <c r="A140" s="2">
        <v>426911</v>
      </c>
      <c r="B140" s="52" t="s">
        <v>124</v>
      </c>
      <c r="C140" s="165">
        <f t="shared" ref="C140:C154" si="6">SUM(D140:G140)</f>
        <v>278000</v>
      </c>
      <c r="D140" s="104"/>
      <c r="E140" s="165">
        <v>278000</v>
      </c>
      <c r="F140" s="165"/>
      <c r="G140" s="165"/>
      <c r="I140" s="43"/>
    </row>
    <row r="141" spans="1:10" x14ac:dyDescent="0.25">
      <c r="A141" s="2">
        <v>426911</v>
      </c>
      <c r="B141" s="52" t="s">
        <v>125</v>
      </c>
      <c r="C141" s="165">
        <f t="shared" si="6"/>
        <v>200000</v>
      </c>
      <c r="D141" s="104"/>
      <c r="E141" s="165">
        <v>200000</v>
      </c>
      <c r="F141" s="165"/>
      <c r="G141" s="165"/>
    </row>
    <row r="142" spans="1:10" x14ac:dyDescent="0.25">
      <c r="A142" s="2">
        <v>426911</v>
      </c>
      <c r="B142" s="52" t="s">
        <v>126</v>
      </c>
      <c r="C142" s="165">
        <f t="shared" si="6"/>
        <v>200000</v>
      </c>
      <c r="D142" s="104"/>
      <c r="E142" s="165">
        <v>200000</v>
      </c>
      <c r="F142" s="165"/>
      <c r="G142" s="165"/>
      <c r="I142" s="70"/>
    </row>
    <row r="143" spans="1:10" x14ac:dyDescent="0.25">
      <c r="A143" s="2">
        <v>426912</v>
      </c>
      <c r="B143" s="52" t="s">
        <v>127</v>
      </c>
      <c r="C143" s="165">
        <f t="shared" si="6"/>
        <v>300000</v>
      </c>
      <c r="D143" s="104"/>
      <c r="E143" s="165"/>
      <c r="F143" s="165"/>
      <c r="G143" s="165">
        <v>300000</v>
      </c>
      <c r="I143" s="70"/>
    </row>
    <row r="144" spans="1:10" x14ac:dyDescent="0.25">
      <c r="A144" s="2">
        <v>426913</v>
      </c>
      <c r="B144" s="52" t="s">
        <v>128</v>
      </c>
      <c r="C144" s="166">
        <f t="shared" si="6"/>
        <v>322000</v>
      </c>
      <c r="D144" s="104"/>
      <c r="E144" s="165">
        <v>222000</v>
      </c>
      <c r="F144" s="165"/>
      <c r="G144" s="166">
        <v>100000</v>
      </c>
      <c r="I144" s="70"/>
    </row>
    <row r="145" spans="1:13" x14ac:dyDescent="0.25">
      <c r="A145" s="2">
        <v>426913</v>
      </c>
      <c r="B145" s="2" t="s">
        <v>160</v>
      </c>
      <c r="C145" s="166">
        <f t="shared" si="6"/>
        <v>700000</v>
      </c>
      <c r="D145" s="104"/>
      <c r="E145" s="165"/>
      <c r="F145" s="165"/>
      <c r="G145" s="166">
        <v>700000</v>
      </c>
      <c r="I145" s="70"/>
    </row>
    <row r="146" spans="1:13" x14ac:dyDescent="0.25">
      <c r="A146" s="110">
        <v>430000</v>
      </c>
      <c r="B146" s="71" t="s">
        <v>165</v>
      </c>
      <c r="C146" s="167">
        <f t="shared" si="6"/>
        <v>800000</v>
      </c>
      <c r="D146" s="168"/>
      <c r="E146" s="167"/>
      <c r="F146" s="167"/>
      <c r="G146" s="167">
        <f>SUM(G147+G148)</f>
        <v>800000</v>
      </c>
      <c r="I146" s="70"/>
    </row>
    <row r="147" spans="1:13" x14ac:dyDescent="0.25">
      <c r="A147" s="2">
        <v>431100</v>
      </c>
      <c r="B147" s="2" t="s">
        <v>166</v>
      </c>
      <c r="C147" s="166">
        <f t="shared" si="6"/>
        <v>300000</v>
      </c>
      <c r="D147" s="104"/>
      <c r="E147" s="165"/>
      <c r="F147" s="165"/>
      <c r="G147" s="166">
        <v>300000</v>
      </c>
      <c r="I147" s="70"/>
    </row>
    <row r="148" spans="1:13" x14ac:dyDescent="0.25">
      <c r="A148" s="2">
        <v>431200</v>
      </c>
      <c r="B148" s="2" t="s">
        <v>167</v>
      </c>
      <c r="C148" s="166">
        <f t="shared" si="6"/>
        <v>500000</v>
      </c>
      <c r="D148" s="104"/>
      <c r="E148" s="165"/>
      <c r="F148" s="165"/>
      <c r="G148" s="166">
        <v>500000</v>
      </c>
      <c r="I148" s="70"/>
    </row>
    <row r="149" spans="1:13" x14ac:dyDescent="0.25">
      <c r="A149" s="110">
        <v>444000</v>
      </c>
      <c r="B149" s="71" t="s">
        <v>129</v>
      </c>
      <c r="C149" s="167">
        <f t="shared" si="6"/>
        <v>20000</v>
      </c>
      <c r="D149" s="169"/>
      <c r="E149" s="170"/>
      <c r="F149" s="170"/>
      <c r="G149" s="167">
        <v>20000</v>
      </c>
      <c r="I149" s="70"/>
    </row>
    <row r="150" spans="1:13" x14ac:dyDescent="0.25">
      <c r="A150" s="111">
        <v>462100</v>
      </c>
      <c r="B150" s="73" t="s">
        <v>130</v>
      </c>
      <c r="C150" s="167">
        <f t="shared" si="6"/>
        <v>500000</v>
      </c>
      <c r="D150" s="169"/>
      <c r="E150" s="167"/>
      <c r="F150" s="169"/>
      <c r="G150" s="167">
        <v>500000</v>
      </c>
      <c r="H150" s="43"/>
    </row>
    <row r="151" spans="1:13" ht="18.75" x14ac:dyDescent="0.3">
      <c r="A151" s="112">
        <v>465100</v>
      </c>
      <c r="B151" s="73" t="s">
        <v>131</v>
      </c>
      <c r="C151" s="146">
        <f t="shared" si="6"/>
        <v>4000000</v>
      </c>
      <c r="D151" s="147"/>
      <c r="E151" s="162">
        <v>4000000</v>
      </c>
      <c r="F151" s="142"/>
      <c r="G151" s="142"/>
    </row>
    <row r="152" spans="1:13" ht="18.75" x14ac:dyDescent="0.3">
      <c r="A152" s="112">
        <v>482100</v>
      </c>
      <c r="B152" s="73" t="s">
        <v>132</v>
      </c>
      <c r="C152" s="162">
        <f t="shared" si="6"/>
        <v>180000</v>
      </c>
      <c r="D152" s="171"/>
      <c r="E152" s="146"/>
      <c r="F152" s="162"/>
      <c r="G152" s="162">
        <f>SUM(G153:G155)</f>
        <v>180000</v>
      </c>
    </row>
    <row r="153" spans="1:13" x14ac:dyDescent="0.25">
      <c r="A153" s="57">
        <v>482131</v>
      </c>
      <c r="B153" s="57" t="s">
        <v>133</v>
      </c>
      <c r="C153" s="84">
        <f t="shared" si="6"/>
        <v>100000</v>
      </c>
      <c r="D153" s="82"/>
      <c r="E153" s="84"/>
      <c r="F153" s="82"/>
      <c r="G153" s="84">
        <v>100000</v>
      </c>
    </row>
    <row r="154" spans="1:13" ht="18.75" x14ac:dyDescent="0.3">
      <c r="A154" s="57">
        <v>482211</v>
      </c>
      <c r="B154" s="57" t="s">
        <v>134</v>
      </c>
      <c r="C154" s="84">
        <f t="shared" si="6"/>
        <v>80000</v>
      </c>
      <c r="D154" s="172"/>
      <c r="E154" s="84"/>
      <c r="F154" s="172"/>
      <c r="G154" s="84">
        <v>80000</v>
      </c>
      <c r="J154" s="43"/>
    </row>
    <row r="155" spans="1:13" ht="18.75" x14ac:dyDescent="0.3">
      <c r="A155" s="57">
        <v>482190</v>
      </c>
      <c r="B155" s="63" t="s">
        <v>145</v>
      </c>
      <c r="C155" s="84"/>
      <c r="D155" s="172"/>
      <c r="E155" s="84"/>
      <c r="F155" s="84"/>
      <c r="G155" s="84"/>
    </row>
    <row r="156" spans="1:13" ht="18.75" x14ac:dyDescent="0.3">
      <c r="A156" s="129">
        <v>510000</v>
      </c>
      <c r="B156" s="20" t="s">
        <v>172</v>
      </c>
      <c r="C156" s="141">
        <f>SUM(D156:G156)</f>
        <v>7850000</v>
      </c>
      <c r="D156" s="141">
        <f>SUM(D157+D170)</f>
        <v>500000</v>
      </c>
      <c r="E156" s="173"/>
      <c r="F156" s="141"/>
      <c r="G156" s="141">
        <f>SUM(G157+G170)</f>
        <v>7350000</v>
      </c>
      <c r="J156" s="43"/>
      <c r="K156" s="43"/>
    </row>
    <row r="157" spans="1:13" ht="18.75" x14ac:dyDescent="0.3">
      <c r="A157" s="130">
        <v>512000</v>
      </c>
      <c r="B157" s="20" t="s">
        <v>35</v>
      </c>
      <c r="C157" s="141">
        <f>SUM(C158+C159+C163+C164+C167+C168)</f>
        <v>6850000</v>
      </c>
      <c r="D157" s="141">
        <f>SUM(D158+D159+D163+D164+D167+D168)</f>
        <v>500000</v>
      </c>
      <c r="E157" s="173"/>
      <c r="F157" s="141"/>
      <c r="G157" s="141">
        <f>SUM(G158+G159+G163+G164+G167+G168)</f>
        <v>6350000</v>
      </c>
      <c r="J157" s="43"/>
    </row>
    <row r="158" spans="1:13" x14ac:dyDescent="0.25">
      <c r="A158" s="75">
        <v>512200</v>
      </c>
      <c r="B158" s="72" t="s">
        <v>136</v>
      </c>
      <c r="C158" s="162">
        <v>2800000</v>
      </c>
      <c r="D158" s="169"/>
      <c r="E158" s="169"/>
      <c r="F158" s="169"/>
      <c r="G158" s="162">
        <v>2800000</v>
      </c>
      <c r="J158" s="43"/>
    </row>
    <row r="159" spans="1:13" x14ac:dyDescent="0.25">
      <c r="A159" s="75">
        <v>512200</v>
      </c>
      <c r="B159" s="72" t="s">
        <v>137</v>
      </c>
      <c r="C159" s="162">
        <f>SUM(C160:C162)</f>
        <v>1500000</v>
      </c>
      <c r="D159" s="162">
        <f>SUM(D160:D162)</f>
        <v>500000</v>
      </c>
      <c r="E159" s="169"/>
      <c r="F159" s="169"/>
      <c r="G159" s="162">
        <f>SUM(G160:G162)</f>
        <v>1000000</v>
      </c>
    </row>
    <row r="160" spans="1:13" s="68" customFormat="1" x14ac:dyDescent="0.25">
      <c r="A160" s="65"/>
      <c r="B160" s="63" t="s">
        <v>138</v>
      </c>
      <c r="C160" s="84">
        <f>+D160+G160</f>
        <v>1500000</v>
      </c>
      <c r="D160" s="84">
        <v>500000</v>
      </c>
      <c r="E160" s="82"/>
      <c r="F160" s="82"/>
      <c r="G160" s="84">
        <v>1000000</v>
      </c>
      <c r="K160" s="93"/>
      <c r="L160" s="93"/>
      <c r="M160" s="93"/>
    </row>
    <row r="161" spans="1:8" x14ac:dyDescent="0.25">
      <c r="A161" s="65"/>
      <c r="B161" s="1" t="s">
        <v>135</v>
      </c>
      <c r="C161" s="106"/>
      <c r="D161" s="106"/>
      <c r="E161" s="104"/>
      <c r="F161" s="104"/>
      <c r="G161" s="106"/>
    </row>
    <row r="162" spans="1:8" x14ac:dyDescent="0.25">
      <c r="A162" s="65"/>
      <c r="B162" s="1" t="s">
        <v>139</v>
      </c>
      <c r="C162" s="106"/>
      <c r="D162" s="106"/>
      <c r="E162" s="104"/>
      <c r="F162" s="104"/>
      <c r="G162" s="106"/>
    </row>
    <row r="163" spans="1:8" x14ac:dyDescent="0.25">
      <c r="A163" s="39">
        <v>512200</v>
      </c>
      <c r="B163" s="4" t="s">
        <v>61</v>
      </c>
      <c r="C163" s="163">
        <v>50000</v>
      </c>
      <c r="D163" s="163"/>
      <c r="E163" s="107"/>
      <c r="F163" s="107"/>
      <c r="G163" s="163">
        <v>50000</v>
      </c>
    </row>
    <row r="164" spans="1:8" x14ac:dyDescent="0.25">
      <c r="A164" s="39">
        <v>512200</v>
      </c>
      <c r="B164" s="4" t="s">
        <v>149</v>
      </c>
      <c r="C164" s="163">
        <f>SUM(C165+C166)</f>
        <v>1500000</v>
      </c>
      <c r="D164" s="107"/>
      <c r="E164" s="163"/>
      <c r="F164" s="107"/>
      <c r="G164" s="163">
        <f>SUM(G165+G166)</f>
        <v>1500000</v>
      </c>
      <c r="H164" s="43"/>
    </row>
    <row r="165" spans="1:8" x14ac:dyDescent="0.25">
      <c r="A165" s="39"/>
      <c r="B165" s="4" t="s">
        <v>148</v>
      </c>
      <c r="C165" s="84">
        <v>1000000</v>
      </c>
      <c r="D165" s="107"/>
      <c r="E165" s="107"/>
      <c r="F165" s="107"/>
      <c r="G165" s="84">
        <v>1000000</v>
      </c>
    </row>
    <row r="166" spans="1:8" x14ac:dyDescent="0.25">
      <c r="A166" s="39"/>
      <c r="B166" s="4" t="s">
        <v>147</v>
      </c>
      <c r="C166" s="84">
        <v>500000</v>
      </c>
      <c r="D166" s="107"/>
      <c r="E166" s="107"/>
      <c r="F166" s="107"/>
      <c r="G166" s="84">
        <v>500000</v>
      </c>
      <c r="H166" s="43"/>
    </row>
    <row r="167" spans="1:8" x14ac:dyDescent="0.25">
      <c r="A167" s="60">
        <v>512200</v>
      </c>
      <c r="B167" s="61" t="s">
        <v>62</v>
      </c>
      <c r="C167" s="146"/>
      <c r="D167" s="174"/>
      <c r="E167" s="101"/>
      <c r="F167" s="146"/>
      <c r="G167" s="92"/>
    </row>
    <row r="168" spans="1:8" x14ac:dyDescent="0.25">
      <c r="A168" s="60">
        <v>512500</v>
      </c>
      <c r="B168" s="61" t="s">
        <v>58</v>
      </c>
      <c r="C168" s="146">
        <f>SUM(C169)</f>
        <v>1000000</v>
      </c>
      <c r="D168" s="163"/>
      <c r="E168" s="101"/>
      <c r="F168" s="175"/>
      <c r="G168" s="146">
        <f>SUM(G169)</f>
        <v>1000000</v>
      </c>
    </row>
    <row r="169" spans="1:8" x14ac:dyDescent="0.25">
      <c r="A169" s="65"/>
      <c r="B169" s="1"/>
      <c r="C169" s="106">
        <v>1000000</v>
      </c>
      <c r="D169" s="106"/>
      <c r="E169" s="104"/>
      <c r="F169" s="106"/>
      <c r="G169" s="106">
        <v>1000000</v>
      </c>
    </row>
    <row r="170" spans="1:8" ht="18.75" x14ac:dyDescent="0.3">
      <c r="A170" s="130">
        <v>515000</v>
      </c>
      <c r="B170" s="91" t="s">
        <v>169</v>
      </c>
      <c r="C170" s="106">
        <f>+C171</f>
        <v>0</v>
      </c>
      <c r="D170" s="106"/>
      <c r="E170" s="104"/>
      <c r="F170" s="106"/>
      <c r="G170" s="84">
        <f>+G171</f>
        <v>1000000</v>
      </c>
    </row>
    <row r="171" spans="1:8" ht="18.75" x14ac:dyDescent="0.3">
      <c r="A171" s="130">
        <v>515111</v>
      </c>
      <c r="B171" s="91" t="s">
        <v>170</v>
      </c>
      <c r="C171" s="106"/>
      <c r="D171" s="106"/>
      <c r="E171" s="104"/>
      <c r="F171" s="106"/>
      <c r="G171" s="84">
        <v>1000000</v>
      </c>
    </row>
    <row r="172" spans="1:8" ht="18.75" x14ac:dyDescent="0.3">
      <c r="A172" s="35"/>
      <c r="B172" s="32" t="s">
        <v>57</v>
      </c>
      <c r="C172" s="140">
        <f>SUM(C156+C33)</f>
        <v>945119522</v>
      </c>
      <c r="D172" s="140">
        <f>SUM(D156+D33)</f>
        <v>200200000</v>
      </c>
      <c r="E172" s="140">
        <f>SUM(E156+E33)</f>
        <v>661114100</v>
      </c>
      <c r="F172" s="140"/>
      <c r="G172" s="140">
        <f>SUM(G156+G33)</f>
        <v>83805422</v>
      </c>
    </row>
    <row r="173" spans="1:8" x14ac:dyDescent="0.25">
      <c r="C173" s="85"/>
      <c r="D173" s="85"/>
      <c r="E173" s="85"/>
      <c r="F173" s="85"/>
      <c r="G173" s="85"/>
    </row>
  </sheetData>
  <mergeCells count="3">
    <mergeCell ref="A1:G1"/>
    <mergeCell ref="A2:G2"/>
    <mergeCell ref="A32:G32"/>
  </mergeCells>
  <pageMargins left="0.70866141732283472" right="0.70866141732283472" top="0.74803149606299213" bottom="0.74803149606299213" header="0.31496062992125984" footer="0.31496062992125984"/>
  <pageSetup paperSize="9" scale="66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cp:lastPrinted>2023-05-26T07:17:44Z</cp:lastPrinted>
  <dcterms:created xsi:type="dcterms:W3CDTF">2016-01-15T07:30:56Z</dcterms:created>
  <dcterms:modified xsi:type="dcterms:W3CDTF">2023-10-11T07:24:20Z</dcterms:modified>
</cp:coreProperties>
</file>